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6 - údržby\4.část\k.ú. Židenice,Líšeň, Slatina, Obřany,Husovice,Zábrdovice,Černá Pole, Tuřany, Černovice, Br.Ivanovice 2026\ZD\Příloha č. 6 - Návrh SOD vč. příloh\"/>
    </mc:Choice>
  </mc:AlternateContent>
  <xr:revisionPtr revIDLastSave="0" documentId="13_ncr:1_{CD952D2E-ADD0-4A0C-8925-060599047B49}" xr6:coauthVersionLast="47" xr6:coauthVersionMax="47" xr10:uidLastSave="{00000000-0000-0000-0000-000000000000}"/>
  <bookViews>
    <workbookView xWindow="-120" yWindow="-120" windowWidth="29040" windowHeight="15720" activeTab="8" xr2:uid="{74D28601-FA8E-44E6-8208-A001BAA3F63D}"/>
  </bookViews>
  <sheets>
    <sheet name="Židenice,Líšeň" sheetId="13" r:id="rId1"/>
    <sheet name="Husovice,Zábrdovice" sheetId="20" r:id="rId2"/>
    <sheet name="Obřany" sheetId="19" r:id="rId3"/>
    <sheet name="Černá Pole" sheetId="21" r:id="rId4"/>
    <sheet name="Tuřany" sheetId="22" r:id="rId5"/>
    <sheet name="Slatina" sheetId="23" r:id="rId6"/>
    <sheet name="Černovice" sheetId="24" r:id="rId7"/>
    <sheet name="Br.Ivanovice" sheetId="25" r:id="rId8"/>
    <sheet name="REKAPITULACE" sheetId="1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20" l="1"/>
  <c r="D28" i="20"/>
  <c r="D17" i="24"/>
  <c r="D15" i="23"/>
  <c r="B29" i="23" s="1"/>
  <c r="D29" i="23" s="1"/>
  <c r="E29" i="23" s="1"/>
  <c r="D16" i="22"/>
  <c r="D15" i="19"/>
  <c r="D10" i="20"/>
  <c r="D15" i="13"/>
  <c r="B29" i="22"/>
  <c r="D29" i="22" s="1"/>
  <c r="E29" i="22" s="1"/>
  <c r="D23" i="22"/>
  <c r="D10" i="25" l="1"/>
  <c r="B17" i="25" s="1"/>
  <c r="D17" i="25" s="1"/>
  <c r="E17" i="25" s="1"/>
  <c r="E18" i="25" s="1"/>
  <c r="B12" i="18" s="1"/>
  <c r="C12" i="18" s="1"/>
  <c r="D12" i="18" s="1"/>
  <c r="B26" i="24"/>
  <c r="D26" i="24" s="1"/>
  <c r="E26" i="24" s="1"/>
  <c r="E27" i="24" s="1"/>
  <c r="B11" i="18" s="1"/>
  <c r="C11" i="18" s="1"/>
  <c r="D11" i="18" s="1"/>
  <c r="B28" i="22"/>
  <c r="D28" i="22" s="1"/>
  <c r="E28" i="22" s="1"/>
  <c r="E30" i="22" s="1"/>
  <c r="B9" i="18" s="1"/>
  <c r="C9" i="18" s="1"/>
  <c r="D9" i="18" s="1"/>
  <c r="D22" i="23"/>
  <c r="B30" i="23" s="1"/>
  <c r="D30" i="23" s="1"/>
  <c r="E30" i="23" s="1"/>
  <c r="E31" i="23" s="1"/>
  <c r="B10" i="18" s="1"/>
  <c r="C10" i="18" s="1"/>
  <c r="D10" i="18" l="1"/>
  <c r="E19" i="25"/>
  <c r="E20" i="25" s="1"/>
  <c r="E28" i="24"/>
  <c r="E29" i="24" s="1"/>
  <c r="E31" i="22"/>
  <c r="E32" i="22" s="1"/>
  <c r="E32" i="23"/>
  <c r="E33" i="23" s="1"/>
  <c r="B51" i="20" l="1"/>
  <c r="D51" i="20" s="1"/>
  <c r="E51" i="20" s="1"/>
  <c r="B52" i="20"/>
  <c r="D52" i="20" s="1"/>
  <c r="E52" i="20" s="1"/>
  <c r="D16" i="20"/>
  <c r="B50" i="20" s="1"/>
  <c r="D50" i="20" s="1"/>
  <c r="E50" i="20" s="1"/>
  <c r="B22" i="13" l="1"/>
  <c r="D22" i="13" s="1"/>
  <c r="E22" i="13" s="1"/>
  <c r="E23" i="13" s="1"/>
  <c r="B5" i="18" s="1"/>
  <c r="D9" i="21" l="1"/>
  <c r="B16" i="21" s="1"/>
  <c r="D16" i="21" s="1"/>
  <c r="E16" i="21" s="1"/>
  <c r="E17" i="21" l="1"/>
  <c r="E18" i="21" s="1"/>
  <c r="B49" i="20"/>
  <c r="D49" i="20" s="1"/>
  <c r="B22" i="19"/>
  <c r="D22" i="19" s="1"/>
  <c r="E19" i="21" l="1"/>
  <c r="B8" i="18"/>
  <c r="E22" i="19"/>
  <c r="E23" i="19" s="1"/>
  <c r="E49" i="20"/>
  <c r="E53" i="20" s="1"/>
  <c r="B7" i="18" l="1"/>
  <c r="B6" i="18"/>
  <c r="E24" i="19"/>
  <c r="E25" i="19" s="1"/>
  <c r="C8" i="18"/>
  <c r="D8" i="18" s="1"/>
  <c r="D13" i="18" l="1"/>
  <c r="E54" i="20"/>
  <c r="E55" i="20" s="1"/>
  <c r="C7" i="18"/>
  <c r="D7" i="18" s="1"/>
  <c r="C6" i="18" l="1"/>
  <c r="D6" i="18" s="1"/>
  <c r="E24" i="13" l="1"/>
  <c r="E25" i="13" s="1"/>
  <c r="C5" i="18" l="1"/>
  <c r="D14" i="18" s="1"/>
  <c r="D5" i="18" l="1"/>
  <c r="D15" i="18" s="1"/>
</calcChain>
</file>

<file path=xl/sharedStrings.xml><?xml version="1.0" encoding="utf-8"?>
<sst xmlns="http://schemas.openxmlformats.org/spreadsheetml/2006/main" count="318" uniqueCount="113">
  <si>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</si>
  <si>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</si>
  <si>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</si>
  <si>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</si>
  <si>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</si>
  <si>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</si>
  <si>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</si>
  <si>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</si>
  <si>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</si>
  <si>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</si>
  <si>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REKAPITULACE CENY</t>
  </si>
  <si>
    <t>CENA CELKEM ZA CELÉ PLNĚNÍ</t>
  </si>
  <si>
    <t>CENA CELKEM           1 PLNĚNÍ</t>
  </si>
  <si>
    <t xml:space="preserve">MJ/M2 </t>
  </si>
  <si>
    <t xml:space="preserve">CENA/MJ </t>
  </si>
  <si>
    <t>pokos</t>
  </si>
  <si>
    <t xml:space="preserve">Poznámka </t>
  </si>
  <si>
    <t>DPH 21%</t>
  </si>
  <si>
    <t>CENA CELKEM VČETNĚ DPH</t>
  </si>
  <si>
    <t>CELKEM DPH 21 %</t>
  </si>
  <si>
    <t>REKAPITULACE CELKOVÉ CENY ZAKÁZKY</t>
  </si>
  <si>
    <t>4300/4</t>
  </si>
  <si>
    <t>4774/3</t>
  </si>
  <si>
    <t>7623/120</t>
  </si>
  <si>
    <t>8354/1</t>
  </si>
  <si>
    <t>4185/116 (Líšeň)</t>
  </si>
  <si>
    <t>4215/1 (Líšeň)</t>
  </si>
  <si>
    <t>146/4</t>
  </si>
  <si>
    <t>178/4</t>
  </si>
  <si>
    <t>178/8</t>
  </si>
  <si>
    <t>178/16</t>
  </si>
  <si>
    <t>SOUPIS POZEMKŮ - k.ú. HUSOVICE, ZÁBRDOVICE - REKAPITULACE CENY</t>
  </si>
  <si>
    <t>pokos, nálety</t>
  </si>
  <si>
    <t>SOUPIS POZEMKŮ - k.ú. ČERNÁ POLE - REKAPITULACE CENY</t>
  </si>
  <si>
    <t>pokos,nálety,sběr odpadu</t>
  </si>
  <si>
    <t>3942/52</t>
  </si>
  <si>
    <t>Husovice, Zábrdovice</t>
  </si>
  <si>
    <t>Černá Pole</t>
  </si>
  <si>
    <t>ŽIDENICE, LÍŠEŇ</t>
  </si>
  <si>
    <t>2182/2</t>
  </si>
  <si>
    <t>SOUPIS POZEMKŮ - k.ú. OBŘANY - REKAPITULACE CENY</t>
  </si>
  <si>
    <t>Obřany</t>
  </si>
  <si>
    <t xml:space="preserve"> ZÁBRDOVICE</t>
  </si>
  <si>
    <t>pokos, úprava keřů</t>
  </si>
  <si>
    <t>B</t>
  </si>
  <si>
    <t>A.) 4 x pokos,  ekologická likvidace odpadu</t>
  </si>
  <si>
    <t>A.) 4 x pokos, jednorázové odstranění náletových dřevin, sběr odpadu, ekologická likvidace odpadu</t>
  </si>
  <si>
    <t>A.) 4 x pokos, jednorázové odstranění náletů,  ekologická likvidace veškerého odpadu</t>
  </si>
  <si>
    <t>A.) 4 x pokos, jednorázové odstranění náletových dřevin,  ekologická likvidace veškerého odpadu</t>
  </si>
  <si>
    <t>HUSOVICE</t>
  </si>
  <si>
    <t>SOUPIS POZEMKŮ - k.ú. ŽIDENICE, LÍŠEŇ, SKATINA - REKAPITULACE CENY</t>
  </si>
  <si>
    <t>SLATIINA</t>
  </si>
  <si>
    <t>1095/1</t>
  </si>
  <si>
    <t>B.) 8 x pokos,  ekologická likvidace veškerého odpadu</t>
  </si>
  <si>
    <t>C</t>
  </si>
  <si>
    <t>B.) 6 x pokos, jednorázové odstranění náletových dřevin, sběr odpadu, ekologická likvidace odpadu</t>
  </si>
  <si>
    <t xml:space="preserve">740/1 </t>
  </si>
  <si>
    <t>140/1</t>
  </si>
  <si>
    <t>D.) podzimní výhrab listí, ekologická likvidace odpadu</t>
  </si>
  <si>
    <t>C.) 8 x pokos, úprava keřů - 2x, ekologická likvidace  odpadu</t>
  </si>
  <si>
    <t>ZÁBRDOVICE</t>
  </si>
  <si>
    <t>D</t>
  </si>
  <si>
    <t>3189/1 (Líšeň)</t>
  </si>
  <si>
    <t>ČERNÁ POLE</t>
  </si>
  <si>
    <t>SOUPIS POZEMKŮ - k.ú. SLATINA - REKAPITULACE CENY</t>
  </si>
  <si>
    <t>A.) 4 x pokos, jednorázové odstranění náletových dřevin, odvoz a ekologická likvidace veškerého odpadu</t>
  </si>
  <si>
    <t>Poznámka</t>
  </si>
  <si>
    <t>SLATINA</t>
  </si>
  <si>
    <t>2291/5</t>
  </si>
  <si>
    <t>2293/1</t>
  </si>
  <si>
    <t>2295/1</t>
  </si>
  <si>
    <t>2312/74</t>
  </si>
  <si>
    <t>2312/187</t>
  </si>
  <si>
    <t>2312/240</t>
  </si>
  <si>
    <t>SOUPIS POZEMKŮ - k.ú. TUŘANY - REKAPITULACE CENY</t>
  </si>
  <si>
    <t>TUŘANY</t>
  </si>
  <si>
    <t>1258/15</t>
  </si>
  <si>
    <t>1259/1</t>
  </si>
  <si>
    <t>1259/2</t>
  </si>
  <si>
    <t xml:space="preserve">SOUPIS POZEMKŮ - k.ú. ČERNOVICE </t>
  </si>
  <si>
    <t>ČERNOVICE</t>
  </si>
  <si>
    <t>13/1</t>
  </si>
  <si>
    <t>491/1</t>
  </si>
  <si>
    <t>1396/3</t>
  </si>
  <si>
    <t>pokos, prořez keřů (zevnitř i vně zahrady)</t>
  </si>
  <si>
    <t>2162/2</t>
  </si>
  <si>
    <t>pokos, nálety, sběr odpadu</t>
  </si>
  <si>
    <t>2163/4</t>
  </si>
  <si>
    <t>2159/4</t>
  </si>
  <si>
    <t>2503/3</t>
  </si>
  <si>
    <t>SOUPIS POZEMKŮ - k.ú. BRNĚNSKÉ IVANOVICE - REKAPITULACE CENY</t>
  </si>
  <si>
    <t>A.) 4 x pokos, odstranění náletových dřevin, ekologická likvidace veškerého odpadu</t>
  </si>
  <si>
    <t>BR. IVANOVICE</t>
  </si>
  <si>
    <t>1194/2</t>
  </si>
  <si>
    <t>1364/4</t>
  </si>
  <si>
    <t>211/1</t>
  </si>
  <si>
    <t>214/1</t>
  </si>
  <si>
    <t>TUŘANY - AGRO</t>
  </si>
  <si>
    <t>Celková výměra pozemku m2</t>
  </si>
  <si>
    <t>B.) podzimní  výhrab listí</t>
  </si>
  <si>
    <t>A.) 4 x pokos a sběr odpadu, vyčištění okapových chodníčků, jednorázové odstranění náletových dřevin a likvidace skládek, odvoz a ekologická likvidace veškerého odpadu</t>
  </si>
  <si>
    <t>pokos,nálety,skládky, chodníčky,odpad</t>
  </si>
  <si>
    <t>Židenice, Líšeň</t>
  </si>
  <si>
    <t>Tuřany</t>
  </si>
  <si>
    <t>Slatina</t>
  </si>
  <si>
    <t>Černovice</t>
  </si>
  <si>
    <t>Brněnské Ivanovice</t>
  </si>
  <si>
    <t>výhrab listí</t>
  </si>
  <si>
    <t>A.) 4 x pokos, jednorázové odstranění náletových dřevin,jednorázový prořez keřů, odvoz a ekologická likvidace veškerého odpadu</t>
  </si>
  <si>
    <t>pokos, nálety, prořez keřů</t>
  </si>
  <si>
    <t>OBŘANY</t>
  </si>
  <si>
    <t>2164/5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</si>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</sst>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3" fontId="3" fillId="0" borderId="1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3" fontId="3" fillId="0" borderId="22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/>
    <xf numFmtId="0" fontId="1" fillId="0" borderId="11" xfId="0" applyFont="1" applyFill="1" applyBorder="1" applyAlignment="1">
      <alignment horizontal="center" vertical="center" wrapText="1"/>
    </xf>
    <xf numFmtId="4" fontId="0" fillId="0" borderId="23" xfId="0" applyNumberFormat="1" applyBorder="1"/>
    <xf numFmtId="4" fontId="1" fillId="0" borderId="24" xfId="0" applyNumberFormat="1" applyFont="1" applyBorder="1"/>
    <xf numFmtId="4" fontId="1" fillId="0" borderId="23" xfId="0" applyNumberFormat="1" applyFont="1" applyBorder="1"/>
    <xf numFmtId="4" fontId="1" fillId="0" borderId="25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4" fontId="0" fillId="0" borderId="3" xfId="0" applyNumberFormat="1" applyBorder="1"/>
    <xf numFmtId="4" fontId="0" fillId="0" borderId="4" xfId="0" applyNumberForma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3" borderId="32" xfId="0" applyNumberFormat="1" applyFill="1" applyBorder="1"/>
    <xf numFmtId="4" fontId="0" fillId="0" borderId="33" xfId="0" applyNumberFormat="1" applyBorder="1"/>
    <xf numFmtId="0" fontId="2" fillId="0" borderId="35" xfId="0" applyFont="1" applyFill="1" applyBorder="1" applyAlignment="1">
      <alignment horizontal="center"/>
    </xf>
    <xf numFmtId="3" fontId="3" fillId="0" borderId="36" xfId="0" applyNumberFormat="1" applyFont="1" applyFill="1" applyBorder="1" applyAlignment="1">
      <alignment horizontal="center" vertical="center"/>
    </xf>
    <xf numFmtId="0" fontId="0" fillId="0" borderId="0" xfId="0" applyBorder="1"/>
    <xf numFmtId="4" fontId="1" fillId="0" borderId="33" xfId="0" applyNumberFormat="1" applyFont="1" applyBorder="1"/>
    <xf numFmtId="4" fontId="0" fillId="0" borderId="30" xfId="0" applyNumberFormat="1" applyBorder="1"/>
    <xf numFmtId="0" fontId="2" fillId="0" borderId="4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" fontId="0" fillId="0" borderId="11" xfId="0" applyNumberFormat="1" applyBorder="1"/>
    <xf numFmtId="4" fontId="0" fillId="0" borderId="40" xfId="0" applyNumberFormat="1" applyBorder="1"/>
    <xf numFmtId="0" fontId="1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4" fontId="0" fillId="3" borderId="21" xfId="0" applyNumberFormat="1" applyFill="1" applyBorder="1"/>
    <xf numFmtId="4" fontId="0" fillId="3" borderId="26" xfId="0" applyNumberFormat="1" applyFill="1" applyBorder="1"/>
    <xf numFmtId="4" fontId="0" fillId="3" borderId="46" xfId="0" applyNumberFormat="1" applyFill="1" applyBorder="1"/>
    <xf numFmtId="4" fontId="0" fillId="0" borderId="47" xfId="0" applyNumberFormat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/>
    </xf>
    <xf numFmtId="4" fontId="0" fillId="0" borderId="24" xfId="0" applyNumberFormat="1" applyBorder="1"/>
    <xf numFmtId="4" fontId="0" fillId="0" borderId="48" xfId="0" applyNumberFormat="1" applyBorder="1"/>
    <xf numFmtId="0" fontId="2" fillId="2" borderId="4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/>
    </xf>
    <xf numFmtId="3" fontId="3" fillId="0" borderId="38" xfId="0" applyNumberFormat="1" applyFont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/>
    </xf>
    <xf numFmtId="3" fontId="3" fillId="2" borderId="20" xfId="0" applyNumberFormat="1" applyFont="1" applyFill="1" applyBorder="1" applyAlignment="1">
      <alignment horizontal="center" vertical="center"/>
    </xf>
    <xf numFmtId="3" fontId="1" fillId="0" borderId="40" xfId="0" applyNumberFormat="1" applyFont="1" applyBorder="1" applyAlignment="1">
      <alignment horizontal="center"/>
    </xf>
    <xf numFmtId="0" fontId="0" fillId="0" borderId="11" xfId="0" applyBorder="1"/>
    <xf numFmtId="0" fontId="4" fillId="0" borderId="0" xfId="0" applyFont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3" fontId="3" fillId="0" borderId="22" xfId="0" applyNumberFormat="1" applyFont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3" fontId="3" fillId="0" borderId="12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0" fillId="0" borderId="48" xfId="0" applyBorder="1"/>
    <xf numFmtId="0" fontId="2" fillId="0" borderId="11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/>
    </xf>
    <xf numFmtId="49" fontId="2" fillId="0" borderId="35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 vertical="center"/>
    </xf>
    <xf numFmtId="3" fontId="5" fillId="2" borderId="34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3" fontId="5" fillId="2" borderId="20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4" fontId="0" fillId="3" borderId="26" xfId="0" applyNumberFormat="1" applyFill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 wrapText="1"/>
    </xf>
    <xf numFmtId="0" fontId="2" fillId="0" borderId="41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30" xfId="0" applyNumberFormat="1" applyFont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3" fontId="3" fillId="0" borderId="47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 wrapText="1"/>
    </xf>
    <xf numFmtId="4" fontId="0" fillId="3" borderId="28" xfId="0" applyNumberFormat="1" applyFill="1" applyBorder="1"/>
    <xf numFmtId="4" fontId="0" fillId="0" borderId="41" xfId="0" applyNumberFormat="1" applyBorder="1"/>
    <xf numFmtId="4" fontId="0" fillId="3" borderId="43" xfId="0" applyNumberFormat="1" applyFill="1" applyBorder="1"/>
    <xf numFmtId="4" fontId="0" fillId="0" borderId="51" xfId="0" applyNumberFormat="1" applyBorder="1"/>
    <xf numFmtId="4" fontId="1" fillId="0" borderId="34" xfId="0" applyNumberFormat="1" applyFont="1" applyBorder="1"/>
    <xf numFmtId="4" fontId="1" fillId="0" borderId="20" xfId="0" applyNumberFormat="1" applyFont="1" applyBorder="1"/>
    <xf numFmtId="4" fontId="1" fillId="0" borderId="52" xfId="0" applyNumberFormat="1" applyFont="1" applyBorder="1"/>
    <xf numFmtId="0" fontId="3" fillId="0" borderId="19" xfId="0" applyFont="1" applyBorder="1" applyAlignment="1">
      <alignment horizontal="center" wrapText="1"/>
    </xf>
    <xf numFmtId="0" fontId="3" fillId="2" borderId="24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0" borderId="53" xfId="0" applyFont="1" applyBorder="1" applyAlignment="1">
      <alignment horizontal="center" wrapText="1"/>
    </xf>
    <xf numFmtId="4" fontId="0" fillId="0" borderId="52" xfId="0" applyNumberFormat="1" applyBorder="1"/>
    <xf numFmtId="3" fontId="4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3" fontId="3" fillId="0" borderId="3" xfId="0" applyNumberFormat="1" applyFont="1" applyFill="1" applyBorder="1" applyAlignment="1">
      <alignment horizontal="center" vertical="center"/>
    </xf>
    <xf numFmtId="3" fontId="3" fillId="0" borderId="47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4" fontId="0" fillId="0" borderId="0" xfId="0" applyNumberFormat="1" applyBorder="1" applyAlignment="1">
      <alignment horizontal="right"/>
    </xf>
    <xf numFmtId="4" fontId="0" fillId="0" borderId="0" xfId="0" applyNumberFormat="1" applyBorder="1"/>
    <xf numFmtId="4" fontId="0" fillId="0" borderId="24" xfId="0" applyNumberFormat="1" applyFont="1" applyBorder="1" applyAlignment="1">
      <alignment horizontal="right" vertical="center" wrapText="1"/>
    </xf>
    <xf numFmtId="4" fontId="0" fillId="0" borderId="33" xfId="0" applyNumberFormat="1" applyFont="1" applyBorder="1" applyAlignment="1">
      <alignment horizontal="right"/>
    </xf>
    <xf numFmtId="0" fontId="1" fillId="0" borderId="41" xfId="0" applyFont="1" applyBorder="1" applyAlignment="1">
      <alignment horizontal="center" vertical="center" wrapText="1"/>
    </xf>
    <xf numFmtId="4" fontId="0" fillId="0" borderId="55" xfId="0" applyNumberFormat="1" applyBorder="1"/>
    <xf numFmtId="4" fontId="0" fillId="0" borderId="25" xfId="0" applyNumberFormat="1" applyBorder="1"/>
    <xf numFmtId="0" fontId="1" fillId="0" borderId="51" xfId="0" applyFont="1" applyBorder="1" applyAlignment="1">
      <alignment horizontal="center" vertical="center"/>
    </xf>
    <xf numFmtId="4" fontId="0" fillId="0" borderId="19" xfId="0" applyNumberFormat="1" applyBorder="1"/>
    <xf numFmtId="4" fontId="0" fillId="0" borderId="20" xfId="0" applyNumberFormat="1" applyBorder="1"/>
    <xf numFmtId="4" fontId="0" fillId="0" borderId="56" xfId="0" applyNumberFormat="1" applyBorder="1"/>
    <xf numFmtId="4" fontId="1" fillId="0" borderId="11" xfId="0" applyNumberFormat="1" applyFont="1" applyBorder="1" applyAlignment="1">
      <alignment horizontal="center" vertical="center" wrapText="1"/>
    </xf>
    <xf numFmtId="4" fontId="0" fillId="0" borderId="15" xfId="0" applyNumberFormat="1" applyBorder="1" applyAlignment="1">
      <alignment horizontal="right"/>
    </xf>
    <xf numFmtId="4" fontId="0" fillId="0" borderId="13" xfId="0" applyNumberFormat="1" applyBorder="1" applyAlignment="1">
      <alignment horizontal="right"/>
    </xf>
    <xf numFmtId="4" fontId="0" fillId="0" borderId="57" xfId="0" applyNumberFormat="1" applyBorder="1" applyAlignment="1">
      <alignment horizontal="right"/>
    </xf>
    <xf numFmtId="4" fontId="0" fillId="0" borderId="13" xfId="0" applyNumberFormat="1" applyBorder="1"/>
    <xf numFmtId="4" fontId="0" fillId="0" borderId="8" xfId="0" applyNumberFormat="1" applyBorder="1" applyAlignment="1">
      <alignment horizontal="right"/>
    </xf>
    <xf numFmtId="0" fontId="1" fillId="0" borderId="4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3" fontId="0" fillId="0" borderId="5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0" fontId="1" fillId="0" borderId="54" xfId="0" applyFont="1" applyBorder="1" applyAlignment="1">
      <alignment horizontal="center" vertical="center"/>
    </xf>
    <xf numFmtId="3" fontId="0" fillId="0" borderId="18" xfId="0" applyNumberFormat="1" applyBorder="1" applyAlignment="1">
      <alignment horizontal="center"/>
    </xf>
    <xf numFmtId="3" fontId="0" fillId="0" borderId="58" xfId="0" applyNumberFormat="1" applyBorder="1" applyAlignment="1">
      <alignment horizontal="center"/>
    </xf>
    <xf numFmtId="0" fontId="1" fillId="0" borderId="53" xfId="0" applyFon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0" fontId="1" fillId="0" borderId="40" xfId="0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0" fontId="1" fillId="0" borderId="51" xfId="0" applyFont="1" applyBorder="1" applyAlignment="1">
      <alignment horizontal="center"/>
    </xf>
    <xf numFmtId="3" fontId="0" fillId="0" borderId="18" xfId="0" applyNumberFormat="1" applyFont="1" applyBorder="1" applyAlignment="1">
      <alignment horizontal="center" vertical="center"/>
    </xf>
    <xf numFmtId="3" fontId="0" fillId="0" borderId="5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3" fillId="2" borderId="49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49" xfId="0" applyFont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3" fontId="3" fillId="0" borderId="62" xfId="0" applyNumberFormat="1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4" fontId="0" fillId="3" borderId="26" xfId="0" applyNumberFormat="1" applyFont="1" applyFill="1" applyBorder="1" applyAlignment="1">
      <alignment horizontal="right" vertical="center"/>
    </xf>
    <xf numFmtId="0" fontId="0" fillId="0" borderId="4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51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28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2" max="2" width="15.140625" customWidth="1"/>
    <col min="3" max="3" width="14.7109375" customWidth="1"/>
    <col min="4" max="4" width="14.85546875" customWidth="1"/>
    <col min="5" max="5" width="20.42578125" customWidth="1"/>
  </cols>
  <sheetData>
    <row r="1" spans="1:5" x14ac:dyDescent="0.25">
      <c r="D1" s="6"/>
      <c r="E1" s="6" t="s">
        <v>112</v>
      </c>
    </row>
    <row r="3" spans="1:5" x14ac:dyDescent="0.25">
      <c r="A3" s="171" t="s">
        <v>50</v>
      </c>
      <c r="B3" s="171"/>
      <c r="C3" s="171"/>
      <c r="D3" s="171"/>
      <c r="E3" s="171"/>
    </row>
    <row r="4" spans="1:5" x14ac:dyDescent="0.25">
      <c r="A4" s="2"/>
      <c r="B4" s="2"/>
      <c r="C4" s="2"/>
      <c r="D4" s="2"/>
    </row>
    <row r="5" spans="1:5" ht="29.25" customHeight="1" x14ac:dyDescent="0.25">
      <c r="A5" s="170" t="s">
        <v>47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73" t="s">
        <v>16</v>
      </c>
    </row>
    <row r="8" spans="1:5" x14ac:dyDescent="0.25">
      <c r="A8" s="184" t="s">
        <v>38</v>
      </c>
      <c r="B8" s="10" t="s">
        <v>21</v>
      </c>
      <c r="C8" s="11">
        <v>244</v>
      </c>
      <c r="D8" s="68">
        <v>244</v>
      </c>
      <c r="E8" s="69" t="s">
        <v>15</v>
      </c>
    </row>
    <row r="9" spans="1:5" x14ac:dyDescent="0.25">
      <c r="A9" s="185"/>
      <c r="B9" s="7" t="s">
        <v>22</v>
      </c>
      <c r="C9" s="3">
        <v>271</v>
      </c>
      <c r="D9" s="58">
        <v>150</v>
      </c>
      <c r="E9" s="55" t="s">
        <v>15</v>
      </c>
    </row>
    <row r="10" spans="1:5" x14ac:dyDescent="0.25">
      <c r="A10" s="185"/>
      <c r="B10" s="7" t="s">
        <v>23</v>
      </c>
      <c r="C10" s="3">
        <v>2073</v>
      </c>
      <c r="D10" s="58">
        <v>2073</v>
      </c>
      <c r="E10" s="55" t="s">
        <v>32</v>
      </c>
    </row>
    <row r="11" spans="1:5" x14ac:dyDescent="0.25">
      <c r="A11" s="185"/>
      <c r="B11" s="7" t="s">
        <v>24</v>
      </c>
      <c r="C11" s="3">
        <v>3413</v>
      </c>
      <c r="D11" s="58">
        <v>3413</v>
      </c>
      <c r="E11" s="55" t="s">
        <v>32</v>
      </c>
    </row>
    <row r="12" spans="1:5" x14ac:dyDescent="0.25">
      <c r="A12" s="185"/>
      <c r="B12" s="7" t="s">
        <v>25</v>
      </c>
      <c r="C12" s="3">
        <v>583</v>
      </c>
      <c r="D12" s="58">
        <v>583</v>
      </c>
      <c r="E12" s="55" t="s">
        <v>32</v>
      </c>
    </row>
    <row r="13" spans="1:5" x14ac:dyDescent="0.25">
      <c r="A13" s="185"/>
      <c r="B13" s="7" t="s">
        <v>62</v>
      </c>
      <c r="C13" s="3">
        <v>249</v>
      </c>
      <c r="D13" s="58">
        <v>249</v>
      </c>
      <c r="E13" s="55" t="s">
        <v>32</v>
      </c>
    </row>
    <row r="14" spans="1:5" ht="15.75" thickBot="1" x14ac:dyDescent="0.3">
      <c r="A14" s="185"/>
      <c r="B14" s="7" t="s">
        <v>26</v>
      </c>
      <c r="C14" s="3">
        <v>818</v>
      </c>
      <c r="D14" s="58">
        <v>818</v>
      </c>
      <c r="E14" s="55" t="s">
        <v>15</v>
      </c>
    </row>
    <row r="15" spans="1:5" ht="16.5" thickBot="1" x14ac:dyDescent="0.3">
      <c r="A15" s="181" t="s">
        <v>6</v>
      </c>
      <c r="B15" s="182"/>
      <c r="C15" s="183"/>
      <c r="D15" s="59">
        <f>SUM(D8:D14)</f>
        <v>7530</v>
      </c>
      <c r="E15" s="60"/>
    </row>
    <row r="16" spans="1:5" ht="15.75" x14ac:dyDescent="0.25">
      <c r="A16" s="1"/>
      <c r="B16" s="1"/>
      <c r="C16" s="1"/>
      <c r="D16" s="8"/>
    </row>
    <row r="17" spans="1:5" x14ac:dyDescent="0.25">
      <c r="A17" s="37"/>
      <c r="B17" s="37"/>
      <c r="C17" s="37"/>
      <c r="D17" s="37"/>
      <c r="E17" s="37"/>
    </row>
    <row r="19" spans="1:5" x14ac:dyDescent="0.25">
      <c r="A19" s="171" t="s">
        <v>10</v>
      </c>
      <c r="B19" s="171"/>
      <c r="C19" s="171"/>
      <c r="D19" s="171"/>
      <c r="E19" s="171"/>
    </row>
    <row r="20" spans="1:5" ht="15.75" thickBot="1" x14ac:dyDescent="0.3">
      <c r="A20" s="5"/>
    </row>
    <row r="21" spans="1:5" ht="30.75" thickBot="1" x14ac:dyDescent="0.3">
      <c r="A21" s="137" t="s">
        <v>7</v>
      </c>
      <c r="B21" s="142" t="s">
        <v>13</v>
      </c>
      <c r="C21" s="4" t="s">
        <v>14</v>
      </c>
      <c r="D21" s="18" t="s">
        <v>12</v>
      </c>
      <c r="E21" s="13" t="s">
        <v>11</v>
      </c>
    </row>
    <row r="22" spans="1:5" ht="15.75" thickBot="1" x14ac:dyDescent="0.3">
      <c r="A22" s="137" t="s">
        <v>8</v>
      </c>
      <c r="B22" s="144">
        <f>D15</f>
        <v>7530</v>
      </c>
      <c r="C22" s="26"/>
      <c r="D22" s="27">
        <f>B22*C22</f>
        <v>0</v>
      </c>
      <c r="E22" s="27">
        <f>D22*4</f>
        <v>0</v>
      </c>
    </row>
    <row r="23" spans="1:5" x14ac:dyDescent="0.25">
      <c r="A23" s="172" t="s">
        <v>4</v>
      </c>
      <c r="B23" s="173"/>
      <c r="C23" s="173"/>
      <c r="D23" s="174"/>
      <c r="E23" s="15">
        <f>SUM(E22:E22)</f>
        <v>0</v>
      </c>
    </row>
    <row r="24" spans="1:5" x14ac:dyDescent="0.25">
      <c r="A24" s="175" t="s">
        <v>9</v>
      </c>
      <c r="B24" s="176"/>
      <c r="C24" s="176"/>
      <c r="D24" s="177"/>
      <c r="E24" s="16">
        <f>E23/100*21</f>
        <v>0</v>
      </c>
    </row>
    <row r="25" spans="1:5" ht="15.75" thickBot="1" x14ac:dyDescent="0.3">
      <c r="A25" s="178" t="s">
        <v>5</v>
      </c>
      <c r="B25" s="179"/>
      <c r="C25" s="179"/>
      <c r="D25" s="180"/>
      <c r="E25" s="17">
        <f>E23+E24</f>
        <v>0</v>
      </c>
    </row>
    <row r="28" spans="1:5" x14ac:dyDescent="0.25">
      <c r="A28" s="169"/>
      <c r="B28" s="169"/>
      <c r="C28" s="169"/>
      <c r="D28" s="169"/>
      <c r="E28" s="169"/>
    </row>
  </sheetData>
  <mergeCells count="9">
    <mergeCell ref="A28:E28"/>
    <mergeCell ref="A5:E5"/>
    <mergeCell ref="A3:E3"/>
    <mergeCell ref="A23:D23"/>
    <mergeCell ref="A24:D24"/>
    <mergeCell ref="A25:D25"/>
    <mergeCell ref="A15:C15"/>
    <mergeCell ref="A8:A14"/>
    <mergeCell ref="A19:E19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A3EDC-FC2F-4977-BE39-7AAEE0B64BF8}">
  <dimension ref="A1:E58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2" max="2" width="15.42578125" customWidth="1"/>
    <col min="3" max="3" width="14.85546875" customWidth="1"/>
    <col min="4" max="4" width="14.42578125" customWidth="1"/>
    <col min="5" max="5" width="21.28515625" customWidth="1"/>
  </cols>
  <sheetData>
    <row r="1" spans="1:5" x14ac:dyDescent="0.25">
      <c r="D1" s="6"/>
      <c r="E1" s="6" t="s">
        <v>112</v>
      </c>
    </row>
    <row r="3" spans="1:5" x14ac:dyDescent="0.25">
      <c r="A3" s="171" t="s">
        <v>31</v>
      </c>
      <c r="B3" s="171"/>
      <c r="C3" s="171"/>
      <c r="D3" s="171"/>
      <c r="E3" s="171"/>
    </row>
    <row r="4" spans="1:5" x14ac:dyDescent="0.25">
      <c r="A4" s="24"/>
      <c r="B4" s="24"/>
      <c r="C4" s="24"/>
      <c r="D4" s="24"/>
    </row>
    <row r="5" spans="1:5" ht="28.5" customHeight="1" x14ac:dyDescent="0.25">
      <c r="A5" s="170" t="s">
        <v>46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73" t="s">
        <v>16</v>
      </c>
    </row>
    <row r="8" spans="1:5" x14ac:dyDescent="0.25">
      <c r="A8" s="186" t="s">
        <v>49</v>
      </c>
      <c r="B8" s="7">
        <v>569</v>
      </c>
      <c r="C8" s="3">
        <v>432</v>
      </c>
      <c r="D8" s="58">
        <v>270</v>
      </c>
      <c r="E8" s="55" t="s">
        <v>34</v>
      </c>
    </row>
    <row r="9" spans="1:5" ht="15.75" thickBot="1" x14ac:dyDescent="0.3">
      <c r="A9" s="186"/>
      <c r="B9" s="7" t="s">
        <v>56</v>
      </c>
      <c r="C9" s="3">
        <v>1650</v>
      </c>
      <c r="D9" s="58">
        <v>1650</v>
      </c>
      <c r="E9" s="55" t="s">
        <v>15</v>
      </c>
    </row>
    <row r="10" spans="1:5" ht="16.5" thickBot="1" x14ac:dyDescent="0.3">
      <c r="A10" s="181" t="s">
        <v>6</v>
      </c>
      <c r="B10" s="182"/>
      <c r="C10" s="183"/>
      <c r="D10" s="59">
        <f>SUM(D8:D9)</f>
        <v>1920</v>
      </c>
      <c r="E10" s="60"/>
    </row>
    <row r="11" spans="1:5" ht="15.75" x14ac:dyDescent="0.25">
      <c r="A11" s="1"/>
      <c r="B11" s="1"/>
      <c r="C11" s="1"/>
      <c r="D11" s="8"/>
      <c r="E11" s="30"/>
    </row>
    <row r="12" spans="1:5" ht="32.25" customHeight="1" x14ac:dyDescent="0.25">
      <c r="A12" s="170" t="s">
        <v>55</v>
      </c>
      <c r="B12" s="170"/>
      <c r="C12" s="170"/>
      <c r="D12" s="170"/>
      <c r="E12" s="170"/>
    </row>
    <row r="13" spans="1:5" ht="15.75" thickBot="1" x14ac:dyDescent="0.3"/>
    <row r="14" spans="1:5" ht="26.25" thickBot="1" x14ac:dyDescent="0.3">
      <c r="A14" s="34" t="s">
        <v>0</v>
      </c>
      <c r="B14" s="33" t="s">
        <v>1</v>
      </c>
      <c r="C14" s="9" t="s">
        <v>2</v>
      </c>
      <c r="D14" s="49" t="s">
        <v>3</v>
      </c>
      <c r="E14" s="73" t="s">
        <v>16</v>
      </c>
    </row>
    <row r="15" spans="1:5" ht="15.75" thickBot="1" x14ac:dyDescent="0.3">
      <c r="A15" s="38" t="s">
        <v>49</v>
      </c>
      <c r="B15" s="7">
        <v>1523</v>
      </c>
      <c r="C15" s="3">
        <v>738</v>
      </c>
      <c r="D15" s="58">
        <v>200</v>
      </c>
      <c r="E15" s="55" t="s">
        <v>34</v>
      </c>
    </row>
    <row r="16" spans="1:5" ht="16.5" thickBot="1" x14ac:dyDescent="0.3">
      <c r="A16" s="181" t="s">
        <v>6</v>
      </c>
      <c r="B16" s="182"/>
      <c r="C16" s="183"/>
      <c r="D16" s="59">
        <f>SUM(D15:D15)</f>
        <v>200</v>
      </c>
      <c r="E16" s="60"/>
    </row>
    <row r="17" spans="1:5" ht="15.75" x14ac:dyDescent="0.25">
      <c r="A17" s="1"/>
      <c r="B17" s="1"/>
      <c r="C17" s="1"/>
      <c r="D17" s="8"/>
    </row>
    <row r="18" spans="1:5" x14ac:dyDescent="0.25">
      <c r="A18" s="170" t="s">
        <v>59</v>
      </c>
      <c r="B18" s="170"/>
      <c r="C18" s="170"/>
      <c r="D18" s="170"/>
      <c r="E18" s="170"/>
    </row>
    <row r="19" spans="1:5" ht="15.75" thickBot="1" x14ac:dyDescent="0.3"/>
    <row r="20" spans="1:5" ht="26.25" thickBot="1" x14ac:dyDescent="0.3">
      <c r="A20" s="34" t="s">
        <v>0</v>
      </c>
      <c r="B20" s="33" t="s">
        <v>1</v>
      </c>
      <c r="C20" s="9" t="s">
        <v>2</v>
      </c>
      <c r="D20" s="49" t="s">
        <v>3</v>
      </c>
      <c r="E20" s="73" t="s">
        <v>16</v>
      </c>
    </row>
    <row r="21" spans="1:5" x14ac:dyDescent="0.25">
      <c r="A21" s="187" t="s">
        <v>42</v>
      </c>
      <c r="B21" s="10">
        <v>6</v>
      </c>
      <c r="C21" s="11">
        <v>1467</v>
      </c>
      <c r="D21" s="68">
        <v>300</v>
      </c>
      <c r="E21" s="69" t="s">
        <v>15</v>
      </c>
    </row>
    <row r="22" spans="1:5" x14ac:dyDescent="0.25">
      <c r="A22" s="188"/>
      <c r="B22" s="28" t="s">
        <v>57</v>
      </c>
      <c r="C22" s="29">
        <v>225</v>
      </c>
      <c r="D22" s="53">
        <v>225</v>
      </c>
      <c r="E22" s="55" t="s">
        <v>15</v>
      </c>
    </row>
    <row r="23" spans="1:5" x14ac:dyDescent="0.25">
      <c r="A23" s="188"/>
      <c r="B23" s="28">
        <v>160</v>
      </c>
      <c r="C23" s="29">
        <v>70</v>
      </c>
      <c r="D23" s="53">
        <v>70</v>
      </c>
      <c r="E23" s="55" t="s">
        <v>15</v>
      </c>
    </row>
    <row r="24" spans="1:5" x14ac:dyDescent="0.25">
      <c r="A24" s="188"/>
      <c r="B24" s="28">
        <v>161</v>
      </c>
      <c r="C24" s="29">
        <v>343</v>
      </c>
      <c r="D24" s="53">
        <v>343</v>
      </c>
      <c r="E24" s="55" t="s">
        <v>15</v>
      </c>
    </row>
    <row r="25" spans="1:5" x14ac:dyDescent="0.25">
      <c r="A25" s="186"/>
      <c r="B25" s="7">
        <v>879</v>
      </c>
      <c r="C25" s="3">
        <v>460</v>
      </c>
      <c r="D25" s="58">
        <v>180</v>
      </c>
      <c r="E25" s="55" t="s">
        <v>43</v>
      </c>
    </row>
    <row r="26" spans="1:5" x14ac:dyDescent="0.25">
      <c r="A26" s="186"/>
      <c r="B26" s="7">
        <v>880</v>
      </c>
      <c r="C26" s="3">
        <v>44</v>
      </c>
      <c r="D26" s="58">
        <v>44</v>
      </c>
      <c r="E26" s="55" t="s">
        <v>43</v>
      </c>
    </row>
    <row r="27" spans="1:5" ht="15.75" thickBot="1" x14ac:dyDescent="0.3">
      <c r="A27" s="186"/>
      <c r="B27" s="7">
        <v>669</v>
      </c>
      <c r="C27" s="3">
        <v>396</v>
      </c>
      <c r="D27" s="58">
        <v>100</v>
      </c>
      <c r="E27" s="55" t="s">
        <v>15</v>
      </c>
    </row>
    <row r="28" spans="1:5" ht="16.5" thickBot="1" x14ac:dyDescent="0.3">
      <c r="A28" s="181" t="s">
        <v>6</v>
      </c>
      <c r="B28" s="182"/>
      <c r="C28" s="183"/>
      <c r="D28" s="59">
        <f>SUM(D21:D27)</f>
        <v>1262</v>
      </c>
      <c r="E28" s="60"/>
    </row>
    <row r="29" spans="1:5" ht="15.75" x14ac:dyDescent="0.25">
      <c r="A29" s="1"/>
      <c r="B29" s="1"/>
      <c r="C29" s="1"/>
      <c r="D29" s="8"/>
      <c r="E29" s="30"/>
    </row>
    <row r="30" spans="1:5" x14ac:dyDescent="0.25">
      <c r="A30" s="170" t="s">
        <v>58</v>
      </c>
      <c r="B30" s="170"/>
      <c r="C30" s="170"/>
      <c r="D30" s="170"/>
      <c r="E30" s="170"/>
    </row>
    <row r="31" spans="1:5" ht="15.75" thickBot="1" x14ac:dyDescent="0.3"/>
    <row r="32" spans="1:5" ht="26.25" thickBot="1" x14ac:dyDescent="0.3">
      <c r="A32" s="34" t="s">
        <v>0</v>
      </c>
      <c r="B32" s="160" t="s">
        <v>1</v>
      </c>
      <c r="C32" s="19" t="s">
        <v>2</v>
      </c>
      <c r="D32" s="159" t="s">
        <v>3</v>
      </c>
      <c r="E32" s="73" t="s">
        <v>16</v>
      </c>
    </row>
    <row r="33" spans="1:5" x14ac:dyDescent="0.25">
      <c r="A33" s="189" t="s">
        <v>60</v>
      </c>
      <c r="B33" s="161" t="s">
        <v>57</v>
      </c>
      <c r="C33" s="162">
        <v>225</v>
      </c>
      <c r="D33" s="68">
        <v>225</v>
      </c>
      <c r="E33" s="92" t="s">
        <v>107</v>
      </c>
    </row>
    <row r="34" spans="1:5" x14ac:dyDescent="0.25">
      <c r="A34" s="190"/>
      <c r="B34" s="28">
        <v>160</v>
      </c>
      <c r="C34" s="29">
        <v>70</v>
      </c>
      <c r="D34" s="53">
        <v>70</v>
      </c>
      <c r="E34" s="163" t="s">
        <v>107</v>
      </c>
    </row>
    <row r="35" spans="1:5" ht="15.75" thickBot="1" x14ac:dyDescent="0.3">
      <c r="A35" s="190"/>
      <c r="B35" s="164">
        <v>161</v>
      </c>
      <c r="C35" s="165">
        <v>343</v>
      </c>
      <c r="D35" s="158">
        <v>343</v>
      </c>
      <c r="E35" s="166" t="s">
        <v>107</v>
      </c>
    </row>
    <row r="36" spans="1:5" ht="16.5" thickBot="1" x14ac:dyDescent="0.3">
      <c r="A36" s="181" t="s">
        <v>6</v>
      </c>
      <c r="B36" s="182"/>
      <c r="C36" s="183"/>
      <c r="D36" s="59">
        <f>SUM(D33:D35)</f>
        <v>638</v>
      </c>
      <c r="E36" s="60"/>
    </row>
    <row r="37" spans="1:5" ht="15.75" x14ac:dyDescent="0.25">
      <c r="A37" s="1"/>
      <c r="B37" s="1"/>
      <c r="C37" s="1"/>
      <c r="D37" s="8"/>
      <c r="E37" s="30"/>
    </row>
    <row r="38" spans="1:5" ht="15.75" x14ac:dyDescent="0.25">
      <c r="A38" s="1"/>
      <c r="B38" s="1"/>
      <c r="C38" s="1"/>
      <c r="D38" s="8"/>
      <c r="E38" s="30"/>
    </row>
    <row r="39" spans="1:5" ht="15.75" x14ac:dyDescent="0.25">
      <c r="A39" s="1"/>
      <c r="B39" s="1"/>
      <c r="C39" s="1"/>
      <c r="D39" s="8"/>
      <c r="E39" s="30"/>
    </row>
    <row r="40" spans="1:5" ht="15.75" x14ac:dyDescent="0.25">
      <c r="A40" s="1"/>
      <c r="B40" s="1"/>
      <c r="C40" s="1"/>
      <c r="D40" s="8"/>
      <c r="E40" s="30"/>
    </row>
    <row r="41" spans="1:5" ht="15.75" x14ac:dyDescent="0.25">
      <c r="A41" s="1"/>
      <c r="B41" s="1"/>
      <c r="C41" s="1"/>
      <c r="D41" s="8"/>
      <c r="E41" s="30"/>
    </row>
    <row r="42" spans="1:5" ht="15.75" x14ac:dyDescent="0.25">
      <c r="A42" s="1"/>
      <c r="B42" s="1"/>
      <c r="C42" s="1"/>
      <c r="D42" s="8"/>
      <c r="E42" s="30"/>
    </row>
    <row r="43" spans="1:5" ht="15.75" x14ac:dyDescent="0.25">
      <c r="A43" s="1"/>
      <c r="B43" s="1"/>
      <c r="C43" s="1"/>
      <c r="D43" s="8"/>
      <c r="E43" s="30"/>
    </row>
    <row r="44" spans="1:5" ht="15.75" x14ac:dyDescent="0.25">
      <c r="A44" s="1"/>
      <c r="B44" s="1"/>
      <c r="C44" s="1"/>
      <c r="D44" s="8"/>
      <c r="E44" s="30"/>
    </row>
    <row r="45" spans="1:5" ht="15.75" x14ac:dyDescent="0.25">
      <c r="A45" s="1"/>
      <c r="B45" s="1"/>
      <c r="C45" s="1"/>
      <c r="D45" s="8"/>
      <c r="E45" s="30"/>
    </row>
    <row r="46" spans="1:5" x14ac:dyDescent="0.25">
      <c r="A46" s="171" t="s">
        <v>10</v>
      </c>
      <c r="B46" s="171"/>
      <c r="C46" s="171"/>
      <c r="D46" s="171"/>
      <c r="E46" s="171"/>
    </row>
    <row r="47" spans="1:5" ht="15.75" thickBot="1" x14ac:dyDescent="0.3">
      <c r="A47" s="5"/>
    </row>
    <row r="48" spans="1:5" ht="30.75" thickBot="1" x14ac:dyDescent="0.3">
      <c r="A48" s="127" t="s">
        <v>7</v>
      </c>
      <c r="B48" s="145" t="s">
        <v>13</v>
      </c>
      <c r="C48" s="20" t="s">
        <v>14</v>
      </c>
      <c r="D48" s="21" t="s">
        <v>12</v>
      </c>
      <c r="E48" s="39" t="s">
        <v>11</v>
      </c>
    </row>
    <row r="49" spans="1:5" x14ac:dyDescent="0.25">
      <c r="A49" s="138" t="s">
        <v>8</v>
      </c>
      <c r="B49" s="146">
        <f>D10</f>
        <v>1920</v>
      </c>
      <c r="C49" s="41"/>
      <c r="D49" s="22">
        <f>B49*C49</f>
        <v>0</v>
      </c>
      <c r="E49" s="47">
        <f>D49*4</f>
        <v>0</v>
      </c>
    </row>
    <row r="50" spans="1:5" x14ac:dyDescent="0.25">
      <c r="A50" s="139" t="s">
        <v>44</v>
      </c>
      <c r="B50" s="143">
        <f>D16</f>
        <v>200</v>
      </c>
      <c r="C50" s="40"/>
      <c r="D50" s="23">
        <f>B50*C50</f>
        <v>0</v>
      </c>
      <c r="E50" s="14">
        <f>D50*6</f>
        <v>0</v>
      </c>
    </row>
    <row r="51" spans="1:5" x14ac:dyDescent="0.25">
      <c r="A51" s="139" t="s">
        <v>54</v>
      </c>
      <c r="B51" s="143">
        <f>D28</f>
        <v>1262</v>
      </c>
      <c r="C51" s="40"/>
      <c r="D51" s="23">
        <f>B51*C51</f>
        <v>0</v>
      </c>
      <c r="E51" s="14">
        <f>D51*8</f>
        <v>0</v>
      </c>
    </row>
    <row r="52" spans="1:5" ht="15.75" thickBot="1" x14ac:dyDescent="0.3">
      <c r="A52" s="148" t="s">
        <v>61</v>
      </c>
      <c r="B52" s="147">
        <f>D36</f>
        <v>638</v>
      </c>
      <c r="C52" s="42"/>
      <c r="D52" s="43">
        <f>B52*C52</f>
        <v>0</v>
      </c>
      <c r="E52" s="48">
        <f>D52*1</f>
        <v>0</v>
      </c>
    </row>
    <row r="53" spans="1:5" x14ac:dyDescent="0.25">
      <c r="A53" s="191" t="s">
        <v>4</v>
      </c>
      <c r="B53" s="192"/>
      <c r="C53" s="192"/>
      <c r="D53" s="193"/>
      <c r="E53" s="31">
        <f>SUM(E49:E52)</f>
        <v>0</v>
      </c>
    </row>
    <row r="54" spans="1:5" x14ac:dyDescent="0.25">
      <c r="A54" s="175" t="s">
        <v>9</v>
      </c>
      <c r="B54" s="176"/>
      <c r="C54" s="176"/>
      <c r="D54" s="177"/>
      <c r="E54" s="16">
        <f>E53/100*21</f>
        <v>0</v>
      </c>
    </row>
    <row r="55" spans="1:5" ht="15.75" thickBot="1" x14ac:dyDescent="0.3">
      <c r="A55" s="178" t="s">
        <v>5</v>
      </c>
      <c r="B55" s="179"/>
      <c r="C55" s="179"/>
      <c r="D55" s="180"/>
      <c r="E55" s="17">
        <f>E53+E54</f>
        <v>0</v>
      </c>
    </row>
    <row r="58" spans="1:5" x14ac:dyDescent="0.25">
      <c r="A58" s="169"/>
      <c r="B58" s="169"/>
      <c r="C58" s="169"/>
      <c r="D58" s="169"/>
      <c r="E58" s="169"/>
    </row>
  </sheetData>
  <mergeCells count="17">
    <mergeCell ref="A54:D54"/>
    <mergeCell ref="A55:D55"/>
    <mergeCell ref="A58:E58"/>
    <mergeCell ref="A53:D53"/>
    <mergeCell ref="A3:E3"/>
    <mergeCell ref="A5:E5"/>
    <mergeCell ref="A8:A9"/>
    <mergeCell ref="A10:C10"/>
    <mergeCell ref="A46:E46"/>
    <mergeCell ref="A18:E18"/>
    <mergeCell ref="A21:A27"/>
    <mergeCell ref="A28:C28"/>
    <mergeCell ref="A12:E12"/>
    <mergeCell ref="A16:C16"/>
    <mergeCell ref="A30:E30"/>
    <mergeCell ref="A33:A35"/>
    <mergeCell ref="A36:C3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3EAAA-C593-4345-A7FB-3E81055013F8}">
  <dimension ref="A1:E28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2" max="2" width="15.140625" customWidth="1"/>
    <col min="3" max="3" width="17.42578125" customWidth="1"/>
    <col min="5" max="5" width="19.85546875" customWidth="1"/>
  </cols>
  <sheetData>
    <row r="1" spans="1:5" x14ac:dyDescent="0.25">
      <c r="D1" s="6"/>
      <c r="E1" s="6" t="s">
        <v>112</v>
      </c>
    </row>
    <row r="3" spans="1:5" x14ac:dyDescent="0.25">
      <c r="A3" s="171" t="s">
        <v>40</v>
      </c>
      <c r="B3" s="171"/>
      <c r="C3" s="171"/>
      <c r="D3" s="171"/>
      <c r="E3" s="171"/>
    </row>
    <row r="4" spans="1:5" x14ac:dyDescent="0.25">
      <c r="A4" s="24"/>
      <c r="B4" s="24"/>
      <c r="C4" s="24"/>
      <c r="D4" s="24"/>
    </row>
    <row r="5" spans="1:5" ht="29.25" customHeight="1" x14ac:dyDescent="0.25">
      <c r="A5" s="194" t="s">
        <v>48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73" t="s">
        <v>16</v>
      </c>
    </row>
    <row r="8" spans="1:5" x14ac:dyDescent="0.25">
      <c r="A8" s="195" t="s">
        <v>110</v>
      </c>
      <c r="B8" s="7" t="s">
        <v>27</v>
      </c>
      <c r="C8" s="3">
        <v>301</v>
      </c>
      <c r="D8" s="58">
        <v>301</v>
      </c>
      <c r="E8" s="55" t="s">
        <v>32</v>
      </c>
    </row>
    <row r="9" spans="1:5" x14ac:dyDescent="0.25">
      <c r="A9" s="195"/>
      <c r="B9" s="7">
        <v>177</v>
      </c>
      <c r="C9" s="3">
        <v>1010</v>
      </c>
      <c r="D9" s="58">
        <v>1010</v>
      </c>
      <c r="E9" s="55" t="s">
        <v>32</v>
      </c>
    </row>
    <row r="10" spans="1:5" x14ac:dyDescent="0.25">
      <c r="A10" s="195"/>
      <c r="B10" s="7" t="s">
        <v>28</v>
      </c>
      <c r="C10" s="3">
        <v>212</v>
      </c>
      <c r="D10" s="58">
        <v>212</v>
      </c>
      <c r="E10" s="55" t="s">
        <v>32</v>
      </c>
    </row>
    <row r="11" spans="1:5" x14ac:dyDescent="0.25">
      <c r="A11" s="195"/>
      <c r="B11" s="7" t="s">
        <v>29</v>
      </c>
      <c r="C11" s="3">
        <v>49</v>
      </c>
      <c r="D11" s="58">
        <v>49</v>
      </c>
      <c r="E11" s="55" t="s">
        <v>32</v>
      </c>
    </row>
    <row r="12" spans="1:5" x14ac:dyDescent="0.25">
      <c r="A12" s="195"/>
      <c r="B12" s="7" t="s">
        <v>30</v>
      </c>
      <c r="C12" s="3">
        <v>19</v>
      </c>
      <c r="D12" s="58">
        <v>19</v>
      </c>
      <c r="E12" s="55" t="s">
        <v>32</v>
      </c>
    </row>
    <row r="13" spans="1:5" x14ac:dyDescent="0.25">
      <c r="A13" s="195"/>
      <c r="B13" s="7">
        <v>866</v>
      </c>
      <c r="C13" s="3">
        <v>1162</v>
      </c>
      <c r="D13" s="58">
        <v>1162</v>
      </c>
      <c r="E13" s="55" t="s">
        <v>32</v>
      </c>
    </row>
    <row r="14" spans="1:5" ht="15.75" thickBot="1" x14ac:dyDescent="0.3">
      <c r="A14" s="195"/>
      <c r="B14" s="7" t="s">
        <v>39</v>
      </c>
      <c r="C14" s="3">
        <v>66</v>
      </c>
      <c r="D14" s="58">
        <v>66</v>
      </c>
      <c r="E14" s="55" t="s">
        <v>32</v>
      </c>
    </row>
    <row r="15" spans="1:5" ht="16.5" thickBot="1" x14ac:dyDescent="0.3">
      <c r="A15" s="181" t="s">
        <v>6</v>
      </c>
      <c r="B15" s="182"/>
      <c r="C15" s="183"/>
      <c r="D15" s="59">
        <f>SUM(D8:D14)</f>
        <v>2819</v>
      </c>
      <c r="E15" s="60"/>
    </row>
    <row r="16" spans="1:5" ht="15.75" x14ac:dyDescent="0.25">
      <c r="A16" s="1"/>
      <c r="B16" s="1"/>
      <c r="C16" s="1"/>
      <c r="D16" s="8"/>
    </row>
    <row r="19" spans="1:5" x14ac:dyDescent="0.25">
      <c r="A19" s="171" t="s">
        <v>10</v>
      </c>
      <c r="B19" s="171"/>
      <c r="C19" s="171"/>
      <c r="D19" s="171"/>
      <c r="E19" s="171"/>
    </row>
    <row r="20" spans="1:5" ht="15.75" thickBot="1" x14ac:dyDescent="0.3">
      <c r="A20" s="5"/>
    </row>
    <row r="21" spans="1:5" ht="30.75" thickBot="1" x14ac:dyDescent="0.3">
      <c r="A21" s="137" t="s">
        <v>7</v>
      </c>
      <c r="B21" s="142" t="s">
        <v>13</v>
      </c>
      <c r="C21" s="4" t="s">
        <v>14</v>
      </c>
      <c r="D21" s="18" t="s">
        <v>12</v>
      </c>
      <c r="E21" s="13" t="s">
        <v>11</v>
      </c>
    </row>
    <row r="22" spans="1:5" ht="15.75" thickBot="1" x14ac:dyDescent="0.3">
      <c r="A22" s="141" t="s">
        <v>8</v>
      </c>
      <c r="B22" s="143">
        <f>D15</f>
        <v>2819</v>
      </c>
      <c r="C22" s="12"/>
      <c r="D22" s="14">
        <f>B22*C22</f>
        <v>0</v>
      </c>
      <c r="E22" s="14">
        <f>D22*4</f>
        <v>0</v>
      </c>
    </row>
    <row r="23" spans="1:5" x14ac:dyDescent="0.25">
      <c r="A23" s="172" t="s">
        <v>4</v>
      </c>
      <c r="B23" s="173"/>
      <c r="C23" s="173"/>
      <c r="D23" s="174"/>
      <c r="E23" s="15">
        <f>SUM(E22:E22)</f>
        <v>0</v>
      </c>
    </row>
    <row r="24" spans="1:5" x14ac:dyDescent="0.25">
      <c r="A24" s="175" t="s">
        <v>9</v>
      </c>
      <c r="B24" s="176"/>
      <c r="C24" s="176"/>
      <c r="D24" s="177"/>
      <c r="E24" s="16">
        <f>E23/100*21</f>
        <v>0</v>
      </c>
    </row>
    <row r="25" spans="1:5" ht="15.75" thickBot="1" x14ac:dyDescent="0.3">
      <c r="A25" s="178" t="s">
        <v>5</v>
      </c>
      <c r="B25" s="179"/>
      <c r="C25" s="179"/>
      <c r="D25" s="180"/>
      <c r="E25" s="17">
        <f>E23+E24</f>
        <v>0</v>
      </c>
    </row>
    <row r="28" spans="1:5" x14ac:dyDescent="0.25">
      <c r="A28" s="169"/>
      <c r="B28" s="169"/>
      <c r="C28" s="169"/>
      <c r="D28" s="169"/>
      <c r="E28" s="169"/>
    </row>
  </sheetData>
  <mergeCells count="9">
    <mergeCell ref="A24:D24"/>
    <mergeCell ref="A25:D25"/>
    <mergeCell ref="A28:E28"/>
    <mergeCell ref="A3:E3"/>
    <mergeCell ref="A5:E5"/>
    <mergeCell ref="A8:A14"/>
    <mergeCell ref="A15:C15"/>
    <mergeCell ref="A19:E19"/>
    <mergeCell ref="A23:D2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C516-C574-464E-A518-172FFF81B5B9}">
  <dimension ref="A1:E22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2" max="2" width="16.140625" customWidth="1"/>
    <col min="3" max="3" width="17.42578125" customWidth="1"/>
    <col min="4" max="4" width="14.42578125" customWidth="1"/>
    <col min="5" max="5" width="17.140625" customWidth="1"/>
  </cols>
  <sheetData>
    <row r="1" spans="1:5" x14ac:dyDescent="0.25">
      <c r="D1" s="6"/>
      <c r="E1" s="6" t="s">
        <v>112</v>
      </c>
    </row>
    <row r="3" spans="1:5" x14ac:dyDescent="0.25">
      <c r="A3" s="171" t="s">
        <v>33</v>
      </c>
      <c r="B3" s="171"/>
      <c r="C3" s="171"/>
      <c r="D3" s="171"/>
      <c r="E3" s="171"/>
    </row>
    <row r="4" spans="1:5" x14ac:dyDescent="0.25">
      <c r="A4" s="25"/>
      <c r="B4" s="25"/>
      <c r="C4" s="25"/>
      <c r="D4" s="25"/>
    </row>
    <row r="5" spans="1:5" ht="18.75" customHeight="1" x14ac:dyDescent="0.25">
      <c r="A5" s="170" t="s">
        <v>45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73" t="s">
        <v>16</v>
      </c>
    </row>
    <row r="8" spans="1:5" ht="15.75" thickBot="1" x14ac:dyDescent="0.3">
      <c r="A8" s="38" t="s">
        <v>63</v>
      </c>
      <c r="B8" s="7" t="s">
        <v>35</v>
      </c>
      <c r="C8" s="3">
        <v>655</v>
      </c>
      <c r="D8" s="58">
        <v>655</v>
      </c>
      <c r="E8" s="55" t="s">
        <v>15</v>
      </c>
    </row>
    <row r="9" spans="1:5" ht="16.5" thickBot="1" x14ac:dyDescent="0.3">
      <c r="A9" s="181" t="s">
        <v>6</v>
      </c>
      <c r="B9" s="182"/>
      <c r="C9" s="183"/>
      <c r="D9" s="59">
        <f>SUM(D8:D8)</f>
        <v>655</v>
      </c>
      <c r="E9" s="60"/>
    </row>
    <row r="10" spans="1:5" ht="15.75" x14ac:dyDescent="0.25">
      <c r="A10" s="1"/>
      <c r="B10" s="1"/>
      <c r="C10" s="1"/>
      <c r="D10" s="8"/>
    </row>
    <row r="11" spans="1:5" ht="15.75" x14ac:dyDescent="0.25">
      <c r="A11" s="1"/>
      <c r="B11" s="1"/>
      <c r="C11" s="1"/>
      <c r="D11" s="8"/>
    </row>
    <row r="13" spans="1:5" x14ac:dyDescent="0.25">
      <c r="A13" s="171" t="s">
        <v>10</v>
      </c>
      <c r="B13" s="171"/>
      <c r="C13" s="171"/>
      <c r="D13" s="171"/>
      <c r="E13" s="171"/>
    </row>
    <row r="14" spans="1:5" ht="15.75" thickBot="1" x14ac:dyDescent="0.3">
      <c r="A14" s="5"/>
    </row>
    <row r="15" spans="1:5" ht="30.75" thickBot="1" x14ac:dyDescent="0.3">
      <c r="A15" s="137" t="s">
        <v>7</v>
      </c>
      <c r="B15" s="142" t="s">
        <v>13</v>
      </c>
      <c r="C15" s="4" t="s">
        <v>14</v>
      </c>
      <c r="D15" s="18" t="s">
        <v>12</v>
      </c>
      <c r="E15" s="13" t="s">
        <v>11</v>
      </c>
    </row>
    <row r="16" spans="1:5" ht="15.75" thickBot="1" x14ac:dyDescent="0.3">
      <c r="A16" s="150" t="s">
        <v>8</v>
      </c>
      <c r="B16" s="149">
        <f>D9</f>
        <v>655</v>
      </c>
      <c r="C16" s="12"/>
      <c r="D16" s="35">
        <f>B16*C16</f>
        <v>0</v>
      </c>
      <c r="E16" s="36">
        <f>D16*4</f>
        <v>0</v>
      </c>
    </row>
    <row r="17" spans="1:5" x14ac:dyDescent="0.25">
      <c r="A17" s="191" t="s">
        <v>4</v>
      </c>
      <c r="B17" s="192"/>
      <c r="C17" s="192"/>
      <c r="D17" s="193"/>
      <c r="E17" s="31">
        <f>SUM(E16:E16)</f>
        <v>0</v>
      </c>
    </row>
    <row r="18" spans="1:5" x14ac:dyDescent="0.25">
      <c r="A18" s="175" t="s">
        <v>9</v>
      </c>
      <c r="B18" s="176"/>
      <c r="C18" s="176"/>
      <c r="D18" s="177"/>
      <c r="E18" s="16">
        <f>E17/100*21</f>
        <v>0</v>
      </c>
    </row>
    <row r="19" spans="1:5" ht="15.75" thickBot="1" x14ac:dyDescent="0.3">
      <c r="A19" s="178" t="s">
        <v>5</v>
      </c>
      <c r="B19" s="179"/>
      <c r="C19" s="179"/>
      <c r="D19" s="180"/>
      <c r="E19" s="17">
        <f>E17+E18</f>
        <v>0</v>
      </c>
    </row>
    <row r="22" spans="1:5" x14ac:dyDescent="0.25">
      <c r="A22" s="169"/>
      <c r="B22" s="169"/>
      <c r="C22" s="169"/>
      <c r="D22" s="169"/>
      <c r="E22" s="169"/>
    </row>
  </sheetData>
  <mergeCells count="8">
    <mergeCell ref="A18:D18"/>
    <mergeCell ref="A19:D19"/>
    <mergeCell ref="A22:E22"/>
    <mergeCell ref="A3:E3"/>
    <mergeCell ref="A5:E5"/>
    <mergeCell ref="A9:C9"/>
    <mergeCell ref="A13:E13"/>
    <mergeCell ref="A17:D1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49250-45F8-4722-AFC4-DB448D35F3DD}">
  <dimension ref="A1:E32"/>
  <sheetViews>
    <sheetView zoomScaleNormal="100" workbookViewId="0">
      <selection activeCell="E1" sqref="E1"/>
    </sheetView>
  </sheetViews>
  <sheetFormatPr defaultColWidth="16.7109375" defaultRowHeight="15" x14ac:dyDescent="0.25"/>
  <cols>
    <col min="1" max="1" width="14" customWidth="1"/>
    <col min="2" max="2" width="11.42578125" customWidth="1"/>
    <col min="3" max="3" width="13.140625" customWidth="1"/>
    <col min="4" max="4" width="14" customWidth="1"/>
    <col min="5" max="5" width="28" customWidth="1"/>
  </cols>
  <sheetData>
    <row r="1" spans="1:5" x14ac:dyDescent="0.25">
      <c r="E1" s="6" t="s">
        <v>112</v>
      </c>
    </row>
    <row r="3" spans="1:5" x14ac:dyDescent="0.25">
      <c r="A3" s="171" t="s">
        <v>74</v>
      </c>
      <c r="B3" s="171"/>
      <c r="C3" s="171"/>
      <c r="D3" s="171"/>
      <c r="E3" s="171"/>
    </row>
    <row r="4" spans="1:5" x14ac:dyDescent="0.25">
      <c r="A4" s="45"/>
      <c r="B4" s="45"/>
      <c r="C4" s="45"/>
      <c r="D4" s="45"/>
    </row>
    <row r="5" spans="1:5" ht="28.5" customHeight="1" x14ac:dyDescent="0.25">
      <c r="A5" s="170" t="s">
        <v>100</v>
      </c>
      <c r="B5" s="170"/>
      <c r="C5" s="170"/>
      <c r="D5" s="170"/>
      <c r="E5" s="170"/>
    </row>
    <row r="6" spans="1:5" ht="15.75" thickBot="1" x14ac:dyDescent="0.3"/>
    <row r="7" spans="1:5" ht="39" thickBot="1" x14ac:dyDescent="0.3">
      <c r="A7" s="34" t="s">
        <v>0</v>
      </c>
      <c r="B7" s="97" t="s">
        <v>1</v>
      </c>
      <c r="C7" s="63" t="s">
        <v>98</v>
      </c>
      <c r="D7" s="64" t="s">
        <v>3</v>
      </c>
      <c r="E7" s="65" t="s">
        <v>66</v>
      </c>
    </row>
    <row r="8" spans="1:5" x14ac:dyDescent="0.25">
      <c r="A8" s="196" t="s">
        <v>75</v>
      </c>
      <c r="B8" s="66" t="s">
        <v>76</v>
      </c>
      <c r="C8" s="88">
        <v>251</v>
      </c>
      <c r="D8" s="90">
        <v>251</v>
      </c>
      <c r="E8" s="92" t="s">
        <v>32</v>
      </c>
    </row>
    <row r="9" spans="1:5" x14ac:dyDescent="0.25">
      <c r="A9" s="197"/>
      <c r="B9" s="56" t="s">
        <v>77</v>
      </c>
      <c r="C9" s="57">
        <v>52</v>
      </c>
      <c r="D9" s="91">
        <v>52</v>
      </c>
      <c r="E9" s="93" t="s">
        <v>32</v>
      </c>
    </row>
    <row r="10" spans="1:5" x14ac:dyDescent="0.25">
      <c r="A10" s="197"/>
      <c r="B10" s="56" t="s">
        <v>78</v>
      </c>
      <c r="C10" s="57">
        <v>77</v>
      </c>
      <c r="D10" s="91">
        <v>77</v>
      </c>
      <c r="E10" s="93" t="s">
        <v>32</v>
      </c>
    </row>
    <row r="11" spans="1:5" x14ac:dyDescent="0.25">
      <c r="A11" s="197"/>
      <c r="B11" s="56">
        <v>4695</v>
      </c>
      <c r="C11" s="57">
        <v>422</v>
      </c>
      <c r="D11" s="91">
        <v>422</v>
      </c>
      <c r="E11" s="93" t="s">
        <v>32</v>
      </c>
    </row>
    <row r="12" spans="1:5" x14ac:dyDescent="0.25">
      <c r="A12" s="197"/>
      <c r="B12" s="56">
        <v>4730</v>
      </c>
      <c r="C12" s="57">
        <v>119</v>
      </c>
      <c r="D12" s="91">
        <v>119</v>
      </c>
      <c r="E12" s="93" t="s">
        <v>32</v>
      </c>
    </row>
    <row r="13" spans="1:5" ht="15.75" thickBot="1" x14ac:dyDescent="0.3">
      <c r="A13" s="197"/>
      <c r="B13" s="71">
        <v>4732</v>
      </c>
      <c r="C13" s="89">
        <v>147</v>
      </c>
      <c r="D13" s="108">
        <v>147</v>
      </c>
      <c r="E13" s="94" t="s">
        <v>32</v>
      </c>
    </row>
    <row r="14" spans="1:5" ht="26.25" x14ac:dyDescent="0.25">
      <c r="A14" s="196" t="s">
        <v>97</v>
      </c>
      <c r="B14" s="107" t="s">
        <v>95</v>
      </c>
      <c r="C14" s="88">
        <v>3589</v>
      </c>
      <c r="D14" s="106">
        <v>1100</v>
      </c>
      <c r="E14" s="105" t="s">
        <v>101</v>
      </c>
    </row>
    <row r="15" spans="1:5" ht="27" thickBot="1" x14ac:dyDescent="0.3">
      <c r="A15" s="197"/>
      <c r="B15" s="109" t="s">
        <v>96</v>
      </c>
      <c r="C15" s="96">
        <v>42088</v>
      </c>
      <c r="D15" s="110">
        <v>16508</v>
      </c>
      <c r="E15" s="111" t="s">
        <v>101</v>
      </c>
    </row>
    <row r="16" spans="1:5" ht="16.5" thickBot="1" x14ac:dyDescent="0.3">
      <c r="A16" s="181" t="s">
        <v>6</v>
      </c>
      <c r="B16" s="182"/>
      <c r="C16" s="182"/>
      <c r="D16" s="59">
        <f>SUM(D8:D15)</f>
        <v>18676</v>
      </c>
      <c r="E16" s="60"/>
    </row>
    <row r="17" spans="1:5" ht="15.75" x14ac:dyDescent="0.25">
      <c r="A17" s="1"/>
      <c r="B17" s="1"/>
      <c r="C17" s="1"/>
      <c r="D17" s="8"/>
      <c r="E17" s="30"/>
    </row>
    <row r="18" spans="1:5" ht="15.75" x14ac:dyDescent="0.25">
      <c r="A18" s="1" t="s">
        <v>99</v>
      </c>
      <c r="B18" s="1"/>
      <c r="C18" s="1"/>
      <c r="D18" s="8"/>
      <c r="E18" s="30"/>
    </row>
    <row r="19" spans="1:5" ht="16.5" thickBot="1" x14ac:dyDescent="0.3">
      <c r="A19" s="61"/>
      <c r="B19" s="61"/>
      <c r="C19" s="61"/>
      <c r="D19" s="61"/>
    </row>
    <row r="20" spans="1:5" ht="39" thickBot="1" x14ac:dyDescent="0.3">
      <c r="A20" s="34" t="s">
        <v>0</v>
      </c>
      <c r="B20" s="33" t="s">
        <v>1</v>
      </c>
      <c r="C20" s="9" t="s">
        <v>98</v>
      </c>
      <c r="D20" s="34" t="s">
        <v>3</v>
      </c>
      <c r="E20" s="65" t="s">
        <v>66</v>
      </c>
    </row>
    <row r="21" spans="1:5" x14ac:dyDescent="0.25">
      <c r="A21" s="196" t="s">
        <v>97</v>
      </c>
      <c r="B21" s="66" t="s">
        <v>95</v>
      </c>
      <c r="C21" s="115">
        <v>3589</v>
      </c>
      <c r="D21" s="118">
        <v>1100</v>
      </c>
      <c r="E21" s="92" t="s">
        <v>107</v>
      </c>
    </row>
    <row r="22" spans="1:5" ht="15.75" thickBot="1" x14ac:dyDescent="0.3">
      <c r="A22" s="197"/>
      <c r="B22" s="95" t="s">
        <v>96</v>
      </c>
      <c r="C22" s="116">
        <v>42088</v>
      </c>
      <c r="D22" s="119">
        <v>16508</v>
      </c>
      <c r="E22" s="166" t="s">
        <v>107</v>
      </c>
    </row>
    <row r="23" spans="1:5" ht="16.5" thickBot="1" x14ac:dyDescent="0.3">
      <c r="A23" s="181" t="s">
        <v>6</v>
      </c>
      <c r="B23" s="182"/>
      <c r="C23" s="183"/>
      <c r="D23" s="117">
        <f>SUM(D21:D22)</f>
        <v>17608</v>
      </c>
      <c r="E23" s="168"/>
    </row>
    <row r="24" spans="1:5" ht="15.75" x14ac:dyDescent="0.25">
      <c r="A24" s="1"/>
      <c r="B24" s="1"/>
      <c r="C24" s="113"/>
      <c r="D24" s="114"/>
    </row>
    <row r="25" spans="1:5" x14ac:dyDescent="0.25">
      <c r="A25" s="171" t="s">
        <v>10</v>
      </c>
      <c r="B25" s="171"/>
      <c r="C25" s="171"/>
      <c r="D25" s="171"/>
      <c r="E25" s="171"/>
    </row>
    <row r="26" spans="1:5" ht="15.75" thickBot="1" x14ac:dyDescent="0.3">
      <c r="A26" s="5"/>
    </row>
    <row r="27" spans="1:5" ht="30.75" thickBot="1" x14ac:dyDescent="0.3">
      <c r="A27" s="137" t="s">
        <v>7</v>
      </c>
      <c r="B27" s="142" t="s">
        <v>13</v>
      </c>
      <c r="C27" s="4" t="s">
        <v>14</v>
      </c>
      <c r="D27" s="62" t="s">
        <v>12</v>
      </c>
      <c r="E27" s="62" t="s">
        <v>11</v>
      </c>
    </row>
    <row r="28" spans="1:5" x14ac:dyDescent="0.25">
      <c r="A28" s="153" t="s">
        <v>8</v>
      </c>
      <c r="B28" s="151">
        <f>D16</f>
        <v>18676</v>
      </c>
      <c r="C28" s="98"/>
      <c r="D28" s="99">
        <f>B28*C28</f>
        <v>0</v>
      </c>
      <c r="E28" s="101">
        <f>D28*4</f>
        <v>0</v>
      </c>
    </row>
    <row r="29" spans="1:5" ht="15.75" thickBot="1" x14ac:dyDescent="0.3">
      <c r="A29" s="141" t="s">
        <v>44</v>
      </c>
      <c r="B29" s="152">
        <f>D23</f>
        <v>17608</v>
      </c>
      <c r="C29" s="100"/>
      <c r="D29" s="32">
        <f>B29*C29</f>
        <v>0</v>
      </c>
      <c r="E29" s="112">
        <f>D29*1</f>
        <v>0</v>
      </c>
    </row>
    <row r="30" spans="1:5" x14ac:dyDescent="0.25">
      <c r="A30" s="191" t="s">
        <v>4</v>
      </c>
      <c r="B30" s="192"/>
      <c r="C30" s="192"/>
      <c r="D30" s="193"/>
      <c r="E30" s="102">
        <f>E28+E29</f>
        <v>0</v>
      </c>
    </row>
    <row r="31" spans="1:5" x14ac:dyDescent="0.25">
      <c r="A31" s="175" t="s">
        <v>9</v>
      </c>
      <c r="B31" s="176"/>
      <c r="C31" s="176"/>
      <c r="D31" s="177"/>
      <c r="E31" s="103">
        <f>E30/100*21</f>
        <v>0</v>
      </c>
    </row>
    <row r="32" spans="1:5" ht="15.75" thickBot="1" x14ac:dyDescent="0.3">
      <c r="A32" s="178" t="s">
        <v>5</v>
      </c>
      <c r="B32" s="179"/>
      <c r="C32" s="179"/>
      <c r="D32" s="180"/>
      <c r="E32" s="104">
        <f>E30+E31</f>
        <v>0</v>
      </c>
    </row>
  </sheetData>
  <mergeCells count="11">
    <mergeCell ref="A31:D31"/>
    <mergeCell ref="A32:D32"/>
    <mergeCell ref="A14:A15"/>
    <mergeCell ref="A21:A22"/>
    <mergeCell ref="A23:C23"/>
    <mergeCell ref="A30:D30"/>
    <mergeCell ref="A3:E3"/>
    <mergeCell ref="A5:E5"/>
    <mergeCell ref="A8:A13"/>
    <mergeCell ref="A16:C16"/>
    <mergeCell ref="A25:E2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C741A-3A33-4413-8C7C-13AC17672764}">
  <dimension ref="A1:E33"/>
  <sheetViews>
    <sheetView workbookViewId="0">
      <selection activeCell="E1" sqref="E1"/>
    </sheetView>
  </sheetViews>
  <sheetFormatPr defaultColWidth="16.7109375" defaultRowHeight="15" x14ac:dyDescent="0.25"/>
  <cols>
    <col min="1" max="1" width="13.42578125" customWidth="1"/>
    <col min="2" max="2" width="13" customWidth="1"/>
    <col min="3" max="3" width="15" customWidth="1"/>
    <col min="4" max="4" width="14.5703125" customWidth="1"/>
    <col min="5" max="5" width="17.140625" customWidth="1"/>
  </cols>
  <sheetData>
    <row r="1" spans="1:5" x14ac:dyDescent="0.25">
      <c r="E1" s="6" t="s">
        <v>112</v>
      </c>
    </row>
    <row r="3" spans="1:5" x14ac:dyDescent="0.25">
      <c r="A3" s="171" t="s">
        <v>64</v>
      </c>
      <c r="B3" s="171"/>
      <c r="C3" s="171"/>
      <c r="D3" s="171"/>
      <c r="E3" s="171"/>
    </row>
    <row r="4" spans="1:5" x14ac:dyDescent="0.25">
      <c r="A4" s="45"/>
      <c r="B4" s="45"/>
      <c r="C4" s="45"/>
      <c r="D4" s="45"/>
    </row>
    <row r="5" spans="1:5" ht="28.5" customHeight="1" x14ac:dyDescent="0.25">
      <c r="A5" s="170" t="s">
        <v>65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19" t="s">
        <v>2</v>
      </c>
      <c r="D7" s="49" t="s">
        <v>3</v>
      </c>
      <c r="E7" s="50" t="s">
        <v>66</v>
      </c>
    </row>
    <row r="8" spans="1:5" x14ac:dyDescent="0.25">
      <c r="A8" s="197" t="s">
        <v>67</v>
      </c>
      <c r="B8" s="51" t="s">
        <v>68</v>
      </c>
      <c r="C8" s="52">
        <v>1525</v>
      </c>
      <c r="D8" s="53">
        <v>763</v>
      </c>
      <c r="E8" s="54" t="s">
        <v>32</v>
      </c>
    </row>
    <row r="9" spans="1:5" x14ac:dyDescent="0.25">
      <c r="A9" s="197"/>
      <c r="B9" s="51" t="s">
        <v>69</v>
      </c>
      <c r="C9" s="52">
        <v>154</v>
      </c>
      <c r="D9" s="53">
        <v>154</v>
      </c>
      <c r="E9" s="54" t="s">
        <v>32</v>
      </c>
    </row>
    <row r="10" spans="1:5" x14ac:dyDescent="0.25">
      <c r="A10" s="197"/>
      <c r="B10" s="51">
        <v>2294</v>
      </c>
      <c r="C10" s="52">
        <v>632</v>
      </c>
      <c r="D10" s="53">
        <v>632</v>
      </c>
      <c r="E10" s="54" t="s">
        <v>32</v>
      </c>
    </row>
    <row r="11" spans="1:5" x14ac:dyDescent="0.25">
      <c r="A11" s="197"/>
      <c r="B11" s="51" t="s">
        <v>70</v>
      </c>
      <c r="C11" s="52">
        <v>3073</v>
      </c>
      <c r="D11" s="53">
        <v>3073</v>
      </c>
      <c r="E11" s="54" t="s">
        <v>32</v>
      </c>
    </row>
    <row r="12" spans="1:5" x14ac:dyDescent="0.25">
      <c r="A12" s="197"/>
      <c r="B12" s="51" t="s">
        <v>71</v>
      </c>
      <c r="C12" s="52">
        <v>583</v>
      </c>
      <c r="D12" s="53">
        <v>292</v>
      </c>
      <c r="E12" s="55" t="s">
        <v>15</v>
      </c>
    </row>
    <row r="13" spans="1:5" x14ac:dyDescent="0.25">
      <c r="A13" s="197"/>
      <c r="B13" s="51" t="s">
        <v>72</v>
      </c>
      <c r="C13" s="52">
        <v>1123</v>
      </c>
      <c r="D13" s="53">
        <v>1123</v>
      </c>
      <c r="E13" s="55" t="s">
        <v>15</v>
      </c>
    </row>
    <row r="14" spans="1:5" ht="15.75" thickBot="1" x14ac:dyDescent="0.3">
      <c r="A14" s="197"/>
      <c r="B14" s="51" t="s">
        <v>73</v>
      </c>
      <c r="C14" s="52">
        <v>1207</v>
      </c>
      <c r="D14" s="53">
        <v>1207</v>
      </c>
      <c r="E14" s="55" t="s">
        <v>15</v>
      </c>
    </row>
    <row r="15" spans="1:5" ht="16.5" thickBot="1" x14ac:dyDescent="0.3">
      <c r="A15" s="181" t="s">
        <v>6</v>
      </c>
      <c r="B15" s="182"/>
      <c r="C15" s="183"/>
      <c r="D15" s="59">
        <f>SUM(D8:D14)</f>
        <v>7244</v>
      </c>
      <c r="E15" s="60"/>
    </row>
    <row r="16" spans="1:5" ht="15.75" x14ac:dyDescent="0.25">
      <c r="A16" s="61"/>
      <c r="B16" s="61"/>
      <c r="C16" s="61"/>
      <c r="D16" s="61"/>
    </row>
    <row r="17" spans="1:5" ht="15.75" x14ac:dyDescent="0.25">
      <c r="A17" s="61"/>
      <c r="B17" s="61"/>
      <c r="C17" s="61"/>
      <c r="D17" s="61"/>
    </row>
    <row r="18" spans="1:5" x14ac:dyDescent="0.25">
      <c r="A18" s="170" t="s">
        <v>53</v>
      </c>
      <c r="B18" s="170"/>
      <c r="C18" s="170"/>
      <c r="D18" s="170"/>
      <c r="E18" s="170"/>
    </row>
    <row r="19" spans="1:5" ht="15.75" thickBot="1" x14ac:dyDescent="0.3">
      <c r="A19" s="44"/>
      <c r="B19" s="44"/>
      <c r="C19" s="44"/>
      <c r="D19" s="44"/>
      <c r="E19" s="44"/>
    </row>
    <row r="20" spans="1:5" ht="26.25" thickBot="1" x14ac:dyDescent="0.3">
      <c r="A20" s="34" t="s">
        <v>0</v>
      </c>
      <c r="B20" s="33" t="s">
        <v>1</v>
      </c>
      <c r="C20" s="9" t="s">
        <v>2</v>
      </c>
      <c r="D20" s="49" t="s">
        <v>3</v>
      </c>
      <c r="E20" s="73" t="s">
        <v>16</v>
      </c>
    </row>
    <row r="21" spans="1:5" ht="15.75" thickBot="1" x14ac:dyDescent="0.3">
      <c r="A21" s="46" t="s">
        <v>51</v>
      </c>
      <c r="B21" s="10" t="s">
        <v>52</v>
      </c>
      <c r="C21" s="11">
        <v>1126</v>
      </c>
      <c r="D21" s="68">
        <v>102</v>
      </c>
      <c r="E21" s="69" t="s">
        <v>15</v>
      </c>
    </row>
    <row r="22" spans="1:5" ht="16.5" thickBot="1" x14ac:dyDescent="0.3">
      <c r="A22" s="181" t="s">
        <v>6</v>
      </c>
      <c r="B22" s="182"/>
      <c r="C22" s="183"/>
      <c r="D22" s="59">
        <f>SUM(D21:D21)</f>
        <v>102</v>
      </c>
      <c r="E22" s="60"/>
    </row>
    <row r="23" spans="1:5" ht="15.75" x14ac:dyDescent="0.25">
      <c r="A23" s="61"/>
      <c r="B23" s="61"/>
      <c r="C23" s="61"/>
      <c r="D23" s="61"/>
    </row>
    <row r="24" spans="1:5" ht="15.75" x14ac:dyDescent="0.25">
      <c r="A24" s="61"/>
      <c r="B24" s="61"/>
      <c r="C24" s="61"/>
      <c r="D24" s="61"/>
    </row>
    <row r="26" spans="1:5" x14ac:dyDescent="0.25">
      <c r="A26" s="171" t="s">
        <v>10</v>
      </c>
      <c r="B26" s="171"/>
      <c r="C26" s="171"/>
      <c r="D26" s="171"/>
      <c r="E26" s="171"/>
    </row>
    <row r="27" spans="1:5" ht="15.75" thickBot="1" x14ac:dyDescent="0.3">
      <c r="A27" s="5"/>
    </row>
    <row r="28" spans="1:5" ht="30.75" thickBot="1" x14ac:dyDescent="0.3">
      <c r="A28" s="137" t="s">
        <v>7</v>
      </c>
      <c r="B28" s="142" t="s">
        <v>13</v>
      </c>
      <c r="C28" s="4" t="s">
        <v>14</v>
      </c>
      <c r="D28" s="62" t="s">
        <v>12</v>
      </c>
      <c r="E28" s="62" t="s">
        <v>11</v>
      </c>
    </row>
    <row r="29" spans="1:5" x14ac:dyDescent="0.25">
      <c r="A29" s="156" t="s">
        <v>8</v>
      </c>
      <c r="B29" s="154">
        <f>D15</f>
        <v>7244</v>
      </c>
      <c r="C29" s="167"/>
      <c r="D29" s="122">
        <f>B29*C29</f>
        <v>0</v>
      </c>
      <c r="E29" s="122">
        <f>D29*4</f>
        <v>0</v>
      </c>
    </row>
    <row r="30" spans="1:5" ht="15.75" thickBot="1" x14ac:dyDescent="0.3">
      <c r="A30" s="148" t="s">
        <v>44</v>
      </c>
      <c r="B30" s="155">
        <f>D22</f>
        <v>102</v>
      </c>
      <c r="C30" s="42"/>
      <c r="D30" s="123">
        <f>B30*C30</f>
        <v>0</v>
      </c>
      <c r="E30" s="123">
        <f>D30*8</f>
        <v>0</v>
      </c>
    </row>
    <row r="31" spans="1:5" x14ac:dyDescent="0.25">
      <c r="A31" s="172" t="s">
        <v>4</v>
      </c>
      <c r="B31" s="173"/>
      <c r="C31" s="173"/>
      <c r="D31" s="174"/>
      <c r="E31" s="15">
        <f>E29+E30</f>
        <v>0</v>
      </c>
    </row>
    <row r="32" spans="1:5" x14ac:dyDescent="0.25">
      <c r="A32" s="175" t="s">
        <v>9</v>
      </c>
      <c r="B32" s="176"/>
      <c r="C32" s="176"/>
      <c r="D32" s="177"/>
      <c r="E32" s="16">
        <f>E31/100*21</f>
        <v>0</v>
      </c>
    </row>
    <row r="33" spans="1:5" ht="15.75" thickBot="1" x14ac:dyDescent="0.3">
      <c r="A33" s="178" t="s">
        <v>5</v>
      </c>
      <c r="B33" s="179"/>
      <c r="C33" s="179"/>
      <c r="D33" s="180"/>
      <c r="E33" s="17">
        <f>E31+E32</f>
        <v>0</v>
      </c>
    </row>
  </sheetData>
  <mergeCells count="10">
    <mergeCell ref="A32:D32"/>
    <mergeCell ref="A33:D33"/>
    <mergeCell ref="A18:E18"/>
    <mergeCell ref="A22:C22"/>
    <mergeCell ref="A3:E3"/>
    <mergeCell ref="A5:E5"/>
    <mergeCell ref="A8:A14"/>
    <mergeCell ref="A15:C15"/>
    <mergeCell ref="A26:E26"/>
    <mergeCell ref="A31:D3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0F2F-1A0C-4B87-8585-D07603AC11FD}">
  <dimension ref="A1:E32"/>
  <sheetViews>
    <sheetView workbookViewId="0">
      <selection activeCell="E1" sqref="E1"/>
    </sheetView>
  </sheetViews>
  <sheetFormatPr defaultColWidth="16.7109375" defaultRowHeight="15" x14ac:dyDescent="0.25"/>
  <cols>
    <col min="1" max="1" width="11.42578125" customWidth="1"/>
    <col min="2" max="2" width="11.85546875" customWidth="1"/>
    <col min="3" max="3" width="13.85546875" customWidth="1"/>
    <col min="4" max="4" width="13.28515625" customWidth="1"/>
    <col min="5" max="5" width="33.85546875" customWidth="1"/>
  </cols>
  <sheetData>
    <row r="1" spans="1:5" x14ac:dyDescent="0.25">
      <c r="D1" s="6"/>
      <c r="E1" s="6" t="s">
        <v>112</v>
      </c>
    </row>
    <row r="2" spans="1:5" x14ac:dyDescent="0.25">
      <c r="D2" s="6"/>
      <c r="E2" s="6"/>
    </row>
    <row r="4" spans="1:5" x14ac:dyDescent="0.25">
      <c r="A4" s="171" t="s">
        <v>79</v>
      </c>
      <c r="B4" s="171"/>
      <c r="C4" s="171"/>
      <c r="D4" s="171"/>
      <c r="E4" s="171"/>
    </row>
    <row r="5" spans="1:5" x14ac:dyDescent="0.25">
      <c r="A5" s="45"/>
      <c r="B5" s="45"/>
      <c r="C5" s="45"/>
      <c r="D5" s="45"/>
      <c r="E5" s="45"/>
    </row>
    <row r="6" spans="1:5" ht="28.5" customHeight="1" x14ac:dyDescent="0.25">
      <c r="A6" s="170" t="s">
        <v>108</v>
      </c>
      <c r="B6" s="170"/>
      <c r="C6" s="170"/>
      <c r="D6" s="170"/>
      <c r="E6" s="170"/>
    </row>
    <row r="7" spans="1:5" ht="15.75" thickBot="1" x14ac:dyDescent="0.3"/>
    <row r="8" spans="1:5" ht="26.25" thickBot="1" x14ac:dyDescent="0.3">
      <c r="A8" s="34" t="s">
        <v>0</v>
      </c>
      <c r="B8" s="33" t="s">
        <v>1</v>
      </c>
      <c r="C8" s="9" t="s">
        <v>2</v>
      </c>
      <c r="D8" s="49" t="s">
        <v>3</v>
      </c>
      <c r="E8" s="73" t="s">
        <v>16</v>
      </c>
    </row>
    <row r="9" spans="1:5" x14ac:dyDescent="0.25">
      <c r="A9" s="198" t="s">
        <v>80</v>
      </c>
      <c r="B9" s="74" t="s">
        <v>81</v>
      </c>
      <c r="C9" s="67">
        <v>398</v>
      </c>
      <c r="D9" s="68">
        <v>398</v>
      </c>
      <c r="E9" s="69" t="s">
        <v>32</v>
      </c>
    </row>
    <row r="10" spans="1:5" x14ac:dyDescent="0.25">
      <c r="A10" s="199"/>
      <c r="B10" s="75" t="s">
        <v>82</v>
      </c>
      <c r="C10" s="76">
        <v>3284</v>
      </c>
      <c r="D10" s="53">
        <v>800</v>
      </c>
      <c r="E10" s="54" t="s">
        <v>109</v>
      </c>
    </row>
    <row r="11" spans="1:5" x14ac:dyDescent="0.25">
      <c r="A11" s="199"/>
      <c r="B11" s="75" t="s">
        <v>83</v>
      </c>
      <c r="C11" s="76">
        <v>317</v>
      </c>
      <c r="D11" s="53">
        <v>317</v>
      </c>
      <c r="E11" s="54" t="s">
        <v>84</v>
      </c>
    </row>
    <row r="12" spans="1:5" x14ac:dyDescent="0.25">
      <c r="A12" s="199"/>
      <c r="B12" s="75" t="s">
        <v>85</v>
      </c>
      <c r="C12" s="76">
        <v>72</v>
      </c>
      <c r="D12" s="53">
        <v>72</v>
      </c>
      <c r="E12" s="54" t="s">
        <v>86</v>
      </c>
    </row>
    <row r="13" spans="1:5" x14ac:dyDescent="0.25">
      <c r="A13" s="199"/>
      <c r="B13" s="75" t="s">
        <v>87</v>
      </c>
      <c r="C13" s="76">
        <v>2186</v>
      </c>
      <c r="D13" s="77">
        <v>2186</v>
      </c>
      <c r="E13" s="54" t="s">
        <v>86</v>
      </c>
    </row>
    <row r="14" spans="1:5" x14ac:dyDescent="0.25">
      <c r="A14" s="199"/>
      <c r="B14" s="75" t="s">
        <v>111</v>
      </c>
      <c r="C14" s="76">
        <v>3539</v>
      </c>
      <c r="D14" s="77">
        <v>3539</v>
      </c>
      <c r="E14" s="54" t="s">
        <v>86</v>
      </c>
    </row>
    <row r="15" spans="1:5" x14ac:dyDescent="0.25">
      <c r="A15" s="199"/>
      <c r="B15" s="75" t="s">
        <v>88</v>
      </c>
      <c r="C15" s="76">
        <v>2835</v>
      </c>
      <c r="D15" s="77">
        <v>500</v>
      </c>
      <c r="E15" s="54" t="s">
        <v>86</v>
      </c>
    </row>
    <row r="16" spans="1:5" ht="15.75" thickBot="1" x14ac:dyDescent="0.3">
      <c r="A16" s="199"/>
      <c r="B16" s="78" t="s">
        <v>89</v>
      </c>
      <c r="C16" s="70">
        <v>37659</v>
      </c>
      <c r="D16" s="79">
        <v>400</v>
      </c>
      <c r="E16" s="55" t="s">
        <v>32</v>
      </c>
    </row>
    <row r="17" spans="1:5" ht="16.5" thickBot="1" x14ac:dyDescent="0.3">
      <c r="A17" s="181" t="s">
        <v>6</v>
      </c>
      <c r="B17" s="182"/>
      <c r="C17" s="183"/>
      <c r="D17" s="59">
        <f>SUM(D9:D16)</f>
        <v>8212</v>
      </c>
      <c r="E17" s="60"/>
    </row>
    <row r="18" spans="1:5" ht="15.75" x14ac:dyDescent="0.25">
      <c r="A18" s="61"/>
      <c r="B18" s="61"/>
      <c r="C18" s="61"/>
      <c r="D18" s="80"/>
    </row>
    <row r="19" spans="1:5" ht="15.75" x14ac:dyDescent="0.25">
      <c r="A19" s="61"/>
      <c r="B19" s="61"/>
      <c r="C19" s="61"/>
      <c r="D19" s="80"/>
    </row>
    <row r="20" spans="1:5" ht="15.75" x14ac:dyDescent="0.25">
      <c r="A20" s="61"/>
      <c r="B20" s="61"/>
      <c r="C20" s="61"/>
      <c r="D20" s="80"/>
    </row>
    <row r="21" spans="1:5" ht="15.75" x14ac:dyDescent="0.25">
      <c r="A21" s="61"/>
      <c r="B21" s="61"/>
      <c r="C21" s="61"/>
      <c r="D21" s="80"/>
    </row>
    <row r="23" spans="1:5" x14ac:dyDescent="0.25">
      <c r="A23" s="171" t="s">
        <v>10</v>
      </c>
      <c r="B23" s="171"/>
      <c r="C23" s="171"/>
      <c r="D23" s="171"/>
      <c r="E23" s="171"/>
    </row>
    <row r="24" spans="1:5" ht="15.75" thickBot="1" x14ac:dyDescent="0.3">
      <c r="A24" s="5"/>
    </row>
    <row r="25" spans="1:5" ht="45.75" thickBot="1" x14ac:dyDescent="0.3">
      <c r="A25" s="137" t="s">
        <v>7</v>
      </c>
      <c r="B25" s="142" t="s">
        <v>13</v>
      </c>
      <c r="C25" s="4" t="s">
        <v>14</v>
      </c>
      <c r="D25" s="18" t="s">
        <v>12</v>
      </c>
      <c r="E25" s="62" t="s">
        <v>11</v>
      </c>
    </row>
    <row r="26" spans="1:5" ht="15.75" thickBot="1" x14ac:dyDescent="0.3">
      <c r="A26" s="137" t="s">
        <v>8</v>
      </c>
      <c r="B26" s="157">
        <f>D17</f>
        <v>8212</v>
      </c>
      <c r="C26" s="81"/>
      <c r="D26" s="82">
        <f>B26*C26</f>
        <v>0</v>
      </c>
      <c r="E26" s="82">
        <f>D26*4</f>
        <v>0</v>
      </c>
    </row>
    <row r="27" spans="1:5" x14ac:dyDescent="0.25">
      <c r="A27" s="172" t="s">
        <v>4</v>
      </c>
      <c r="B27" s="173"/>
      <c r="C27" s="173"/>
      <c r="D27" s="174"/>
      <c r="E27" s="15">
        <f>E26</f>
        <v>0</v>
      </c>
    </row>
    <row r="28" spans="1:5" x14ac:dyDescent="0.25">
      <c r="A28" s="175" t="s">
        <v>9</v>
      </c>
      <c r="B28" s="176"/>
      <c r="C28" s="176"/>
      <c r="D28" s="177"/>
      <c r="E28" s="16">
        <f>E27/100*21</f>
        <v>0</v>
      </c>
    </row>
    <row r="29" spans="1:5" ht="15.75" thickBot="1" x14ac:dyDescent="0.3">
      <c r="A29" s="178" t="s">
        <v>5</v>
      </c>
      <c r="B29" s="179"/>
      <c r="C29" s="179"/>
      <c r="D29" s="180"/>
      <c r="E29" s="17">
        <f>E27+E28</f>
        <v>0</v>
      </c>
    </row>
    <row r="32" spans="1:5" x14ac:dyDescent="0.25">
      <c r="A32" s="169"/>
      <c r="B32" s="169"/>
      <c r="C32" s="169"/>
      <c r="D32" s="169"/>
      <c r="E32" s="169"/>
    </row>
  </sheetData>
  <mergeCells count="9">
    <mergeCell ref="A28:D28"/>
    <mergeCell ref="A29:D29"/>
    <mergeCell ref="A32:E32"/>
    <mergeCell ref="A4:E4"/>
    <mergeCell ref="A6:E6"/>
    <mergeCell ref="A9:A16"/>
    <mergeCell ref="A17:C17"/>
    <mergeCell ref="A23:E23"/>
    <mergeCell ref="A27:D27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81267-99A0-4971-825B-C6AB50170AA5}">
  <dimension ref="A1:E23"/>
  <sheetViews>
    <sheetView workbookViewId="0">
      <selection activeCell="E1" sqref="E1"/>
    </sheetView>
  </sheetViews>
  <sheetFormatPr defaultColWidth="16.7109375" defaultRowHeight="15" x14ac:dyDescent="0.25"/>
  <cols>
    <col min="1" max="1" width="13.140625" customWidth="1"/>
    <col min="2" max="2" width="14.5703125" customWidth="1"/>
    <col min="3" max="3" width="15" customWidth="1"/>
    <col min="4" max="4" width="15.28515625" customWidth="1"/>
    <col min="5" max="5" width="16.42578125" customWidth="1"/>
  </cols>
  <sheetData>
    <row r="1" spans="1:5" x14ac:dyDescent="0.25">
      <c r="D1" s="6"/>
      <c r="E1" s="6" t="s">
        <v>112</v>
      </c>
    </row>
    <row r="3" spans="1:5" x14ac:dyDescent="0.25">
      <c r="A3" s="171" t="s">
        <v>90</v>
      </c>
      <c r="B3" s="171"/>
      <c r="C3" s="171"/>
      <c r="D3" s="171"/>
      <c r="E3" s="171"/>
    </row>
    <row r="4" spans="1:5" x14ac:dyDescent="0.25">
      <c r="A4" s="45"/>
      <c r="B4" s="45"/>
      <c r="C4" s="45"/>
      <c r="D4" s="45"/>
    </row>
    <row r="5" spans="1:5" ht="29.25" customHeight="1" x14ac:dyDescent="0.25">
      <c r="A5" s="170" t="s">
        <v>91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83" t="s">
        <v>16</v>
      </c>
    </row>
    <row r="8" spans="1:5" x14ac:dyDescent="0.25">
      <c r="A8" s="187" t="s">
        <v>92</v>
      </c>
      <c r="B8" s="84" t="s">
        <v>93</v>
      </c>
      <c r="C8" s="67">
        <v>1222</v>
      </c>
      <c r="D8" s="68">
        <v>1222</v>
      </c>
      <c r="E8" s="85" t="s">
        <v>32</v>
      </c>
    </row>
    <row r="9" spans="1:5" ht="15.75" thickBot="1" x14ac:dyDescent="0.3">
      <c r="A9" s="188"/>
      <c r="B9" s="86" t="s">
        <v>94</v>
      </c>
      <c r="C9" s="76">
        <v>3252</v>
      </c>
      <c r="D9" s="53">
        <v>2750</v>
      </c>
      <c r="E9" s="87" t="s">
        <v>32</v>
      </c>
    </row>
    <row r="10" spans="1:5" ht="16.5" thickBot="1" x14ac:dyDescent="0.3">
      <c r="A10" s="181" t="s">
        <v>6</v>
      </c>
      <c r="B10" s="182"/>
      <c r="C10" s="183"/>
      <c r="D10" s="59">
        <f>SUM(D8:D9)</f>
        <v>3972</v>
      </c>
      <c r="E10" s="72"/>
    </row>
    <row r="11" spans="1:5" ht="15.75" x14ac:dyDescent="0.25">
      <c r="A11" s="61"/>
      <c r="B11" s="61"/>
      <c r="C11" s="61"/>
      <c r="D11" s="80"/>
    </row>
    <row r="14" spans="1:5" x14ac:dyDescent="0.25">
      <c r="A14" s="171" t="s">
        <v>10</v>
      </c>
      <c r="B14" s="171"/>
      <c r="C14" s="171"/>
      <c r="D14" s="171"/>
      <c r="E14" s="171"/>
    </row>
    <row r="15" spans="1:5" ht="15.75" thickBot="1" x14ac:dyDescent="0.3">
      <c r="A15" s="5"/>
    </row>
    <row r="16" spans="1:5" ht="30.75" thickBot="1" x14ac:dyDescent="0.3">
      <c r="A16" s="137" t="s">
        <v>7</v>
      </c>
      <c r="B16" s="142" t="s">
        <v>13</v>
      </c>
      <c r="C16" s="4" t="s">
        <v>14</v>
      </c>
      <c r="D16" s="18" t="s">
        <v>12</v>
      </c>
      <c r="E16" s="62" t="s">
        <v>11</v>
      </c>
    </row>
    <row r="17" spans="1:5" ht="15.75" thickBot="1" x14ac:dyDescent="0.3">
      <c r="A17" s="141" t="s">
        <v>8</v>
      </c>
      <c r="B17" s="143">
        <f>D10</f>
        <v>3972</v>
      </c>
      <c r="C17" s="12"/>
      <c r="D17" s="14">
        <f>B17*C17</f>
        <v>0</v>
      </c>
      <c r="E17" s="14">
        <f>D17*4</f>
        <v>0</v>
      </c>
    </row>
    <row r="18" spans="1:5" x14ac:dyDescent="0.25">
      <c r="A18" s="172" t="s">
        <v>4</v>
      </c>
      <c r="B18" s="173"/>
      <c r="C18" s="173"/>
      <c r="D18" s="174"/>
      <c r="E18" s="15">
        <f>SUM(E17:E17)</f>
        <v>0</v>
      </c>
    </row>
    <row r="19" spans="1:5" x14ac:dyDescent="0.25">
      <c r="A19" s="175" t="s">
        <v>9</v>
      </c>
      <c r="B19" s="176"/>
      <c r="C19" s="176"/>
      <c r="D19" s="177"/>
      <c r="E19" s="16">
        <f>E18/100*21</f>
        <v>0</v>
      </c>
    </row>
    <row r="20" spans="1:5" ht="15.75" thickBot="1" x14ac:dyDescent="0.3">
      <c r="A20" s="178" t="s">
        <v>5</v>
      </c>
      <c r="B20" s="179"/>
      <c r="C20" s="179"/>
      <c r="D20" s="180"/>
      <c r="E20" s="17">
        <f>E18+E19</f>
        <v>0</v>
      </c>
    </row>
    <row r="23" spans="1:5" x14ac:dyDescent="0.25">
      <c r="A23" s="169"/>
      <c r="B23" s="169"/>
      <c r="C23" s="169"/>
      <c r="D23" s="169"/>
      <c r="E23" s="169"/>
    </row>
  </sheetData>
  <mergeCells count="9">
    <mergeCell ref="A19:D19"/>
    <mergeCell ref="A20:D20"/>
    <mergeCell ref="A23:E23"/>
    <mergeCell ref="A3:E3"/>
    <mergeCell ref="A5:E5"/>
    <mergeCell ref="A8:A9"/>
    <mergeCell ref="A10:C10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263C-2177-4271-9D6A-1B24DBD44702}">
  <dimension ref="A2:G15"/>
  <sheetViews>
    <sheetView tabSelected="1" workbookViewId="0">
      <selection sqref="A1:D15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7" x14ac:dyDescent="0.25">
      <c r="A2" s="171" t="s">
        <v>20</v>
      </c>
      <c r="B2" s="171"/>
      <c r="C2" s="171"/>
      <c r="D2" s="171"/>
    </row>
    <row r="3" spans="1:7" ht="15.75" thickBot="1" x14ac:dyDescent="0.3">
      <c r="A3" s="5"/>
    </row>
    <row r="4" spans="1:7" ht="30.75" thickBot="1" x14ac:dyDescent="0.3">
      <c r="A4" s="137" t="s">
        <v>0</v>
      </c>
      <c r="B4" s="131" t="s">
        <v>4</v>
      </c>
      <c r="C4" s="127" t="s">
        <v>17</v>
      </c>
      <c r="D4" s="124" t="s">
        <v>18</v>
      </c>
    </row>
    <row r="5" spans="1:7" x14ac:dyDescent="0.25">
      <c r="A5" s="138" t="s">
        <v>102</v>
      </c>
      <c r="B5" s="132">
        <f>'Židenice,Líšeň'!E23</f>
        <v>0</v>
      </c>
      <c r="C5" s="128">
        <f>B5/100*21</f>
        <v>0</v>
      </c>
      <c r="D5" s="47">
        <f>B5+C5</f>
        <v>0</v>
      </c>
    </row>
    <row r="6" spans="1:7" x14ac:dyDescent="0.25">
      <c r="A6" s="139" t="s">
        <v>41</v>
      </c>
      <c r="B6" s="133">
        <f>Obřany!E23</f>
        <v>0</v>
      </c>
      <c r="C6" s="129">
        <f>B6/100*21</f>
        <v>0</v>
      </c>
      <c r="D6" s="14">
        <f>B6+C6</f>
        <v>0</v>
      </c>
    </row>
    <row r="7" spans="1:7" x14ac:dyDescent="0.25">
      <c r="A7" s="139" t="s">
        <v>36</v>
      </c>
      <c r="B7" s="133">
        <f>'Husovice,Zábrdovice'!E53</f>
        <v>0</v>
      </c>
      <c r="C7" s="129">
        <f t="shared" ref="C7:C8" si="0">B7/100*21</f>
        <v>0</v>
      </c>
      <c r="D7" s="14">
        <f t="shared" ref="D7:D8" si="1">B7+C7</f>
        <v>0</v>
      </c>
    </row>
    <row r="8" spans="1:7" x14ac:dyDescent="0.25">
      <c r="A8" s="140" t="s">
        <v>37</v>
      </c>
      <c r="B8" s="134">
        <f>'Černá Pole'!E17</f>
        <v>0</v>
      </c>
      <c r="C8" s="130">
        <f t="shared" si="0"/>
        <v>0</v>
      </c>
      <c r="D8" s="125">
        <f t="shared" si="1"/>
        <v>0</v>
      </c>
    </row>
    <row r="9" spans="1:7" x14ac:dyDescent="0.25">
      <c r="A9" s="139" t="s">
        <v>103</v>
      </c>
      <c r="B9" s="135">
        <f>Tuřany!E30</f>
        <v>0</v>
      </c>
      <c r="C9" s="130">
        <f t="shared" ref="C9:C12" si="2">B9/100*21</f>
        <v>0</v>
      </c>
      <c r="D9" s="125">
        <f t="shared" ref="D9:D12" si="3">B9+C9</f>
        <v>0</v>
      </c>
      <c r="E9" s="120"/>
      <c r="F9" s="121"/>
      <c r="G9" s="121"/>
    </row>
    <row r="10" spans="1:7" x14ac:dyDescent="0.25">
      <c r="A10" s="139" t="s">
        <v>104</v>
      </c>
      <c r="B10" s="135">
        <f>Slatina!E31</f>
        <v>0</v>
      </c>
      <c r="C10" s="130">
        <f t="shared" si="2"/>
        <v>0</v>
      </c>
      <c r="D10" s="125">
        <f t="shared" si="3"/>
        <v>0</v>
      </c>
      <c r="E10" s="120"/>
      <c r="F10" s="121"/>
      <c r="G10" s="121"/>
    </row>
    <row r="11" spans="1:7" x14ac:dyDescent="0.25">
      <c r="A11" s="139" t="s">
        <v>105</v>
      </c>
      <c r="B11" s="133">
        <f>Černovice!E27</f>
        <v>0</v>
      </c>
      <c r="C11" s="130">
        <f t="shared" si="2"/>
        <v>0</v>
      </c>
      <c r="D11" s="125">
        <f t="shared" si="3"/>
        <v>0</v>
      </c>
    </row>
    <row r="12" spans="1:7" ht="15.75" thickBot="1" x14ac:dyDescent="0.3">
      <c r="A12" s="141" t="s">
        <v>106</v>
      </c>
      <c r="B12" s="136">
        <f>Br.Ivanovice!E18</f>
        <v>0</v>
      </c>
      <c r="C12" s="112">
        <f t="shared" si="2"/>
        <v>0</v>
      </c>
      <c r="D12" s="126">
        <f t="shared" si="3"/>
        <v>0</v>
      </c>
    </row>
    <row r="13" spans="1:7" x14ac:dyDescent="0.25">
      <c r="A13" s="172" t="s">
        <v>4</v>
      </c>
      <c r="B13" s="173"/>
      <c r="C13" s="174"/>
      <c r="D13" s="31">
        <f>SUM(B5:B12)</f>
        <v>0</v>
      </c>
    </row>
    <row r="14" spans="1:7" x14ac:dyDescent="0.25">
      <c r="A14" s="175" t="s">
        <v>19</v>
      </c>
      <c r="B14" s="176"/>
      <c r="C14" s="177"/>
      <c r="D14" s="14">
        <f>SUM(C5:C12)</f>
        <v>0</v>
      </c>
    </row>
    <row r="15" spans="1:7" ht="15.75" thickBot="1" x14ac:dyDescent="0.3">
      <c r="A15" s="178" t="s">
        <v>5</v>
      </c>
      <c r="B15" s="179"/>
      <c r="C15" s="180"/>
      <c r="D15" s="17">
        <f>SUM(D5:D12)</f>
        <v>0</v>
      </c>
    </row>
  </sheetData>
  <mergeCells count="4">
    <mergeCell ref="A2:D2"/>
    <mergeCell ref="A13:C13"/>
    <mergeCell ref="A14:C14"/>
    <mergeCell ref="A15:C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Židenice,Líšeň</vt:lpstr>
      <vt:lpstr>Husovice,Zábrdovice</vt:lpstr>
      <vt:lpstr>Obřany</vt:lpstr>
      <vt:lpstr>Černá Pole</vt:lpstr>
      <vt:lpstr>Tuřany</vt:lpstr>
      <vt:lpstr>Slatina</vt:lpstr>
      <vt:lpstr>Černovice</vt:lpstr>
      <vt:lpstr>Br.Ivanovice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2026-01-28T12:40:13Z</cp:lastPrinted>
  <dcterms:created xsi:type="dcterms:W3CDTF">2021-01-25T06:42:47Z</dcterms:created>
  <dcterms:modified xsi:type="dcterms:W3CDTF">2026-02-24T10:39:50Z</dcterms:modified>
</cp:coreProperties>
</file>